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ummary" sheetId="1" r:id="rId5"/>
    <sheet name="P&amp;L 24-25" sheetId="2" r:id="rId6"/>
    <sheet name="Exp 24-25" sheetId="3" r:id="rId7"/>
    <sheet name="Inc 24-25" sheetId="4" r:id="rId8"/>
    <sheet name="Bal Sheet" sheetId="5" r:id="rId9"/>
    <sheet name="Bank Rec" sheetId="6" r:id="rId10"/>
  </sheets>
</workbook>
</file>

<file path=xl/comments1.xml><?xml version="1.0" encoding="utf-8"?>
<comments xmlns="http://schemas.openxmlformats.org/spreadsheetml/2006/main">
  <authors>
    <author>Virgil P</author>
  </authors>
  <commentList>
    <comment ref="A12" authorId="0">
      <text>
        <r>
          <rPr>
            <sz val="11"/>
            <color indexed="8"/>
            <rFont val="Helvetica Neue"/>
          </rPr>
          <t>Virgil P:
Home working / Phone Allowance
Stationery / Postage etc/ IT</t>
        </r>
      </text>
    </comment>
    <comment ref="A25" authorId="0">
      <text>
        <r>
          <rPr>
            <sz val="11"/>
            <color indexed="8"/>
            <rFont val="Helvetica Neue"/>
          </rPr>
          <t>Virgil P:
Defibrilator maintenance / phone box / noticeboards/ spruce up sunday</t>
        </r>
      </text>
    </comment>
  </commentList>
</comments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<sst xmlns="http://schemas.openxmlformats.org/spreadsheetml/2006/main" uniqueCount="279">
  <si>
    <t>Chillerton &amp; Gatcombe Parish Council Financial Summary</t>
  </si>
  <si>
    <t>April 23 - Mar 24</t>
  </si>
  <si>
    <t>As at</t>
  </si>
  <si>
    <t>Budget</t>
  </si>
  <si>
    <t>Actual</t>
  </si>
  <si>
    <t>Variance</t>
  </si>
  <si>
    <t>Income</t>
  </si>
  <si>
    <t>2023-24</t>
  </si>
  <si>
    <t>%</t>
  </si>
  <si>
    <t>YTD</t>
  </si>
  <si>
    <t>on Budget</t>
  </si>
  <si>
    <t>Comment</t>
  </si>
  <si>
    <t>Precept</t>
  </si>
  <si>
    <t>Project (Restricted) Funding</t>
  </si>
  <si>
    <t>Earned Income / Other</t>
  </si>
  <si>
    <t>VAT Reclaim</t>
  </si>
  <si>
    <t>Total</t>
  </si>
  <si>
    <t>Expenditure</t>
  </si>
  <si>
    <r>
      <rPr>
        <b val="1"/>
        <sz val="12"/>
        <color indexed="8"/>
        <rFont val="Arial"/>
      </rPr>
      <t>2023-24</t>
    </r>
  </si>
  <si>
    <r>
      <rPr>
        <b val="1"/>
        <sz val="12"/>
        <color indexed="8"/>
        <rFont val="Arial"/>
      </rPr>
      <t>YTD</t>
    </r>
  </si>
  <si>
    <t>Governance</t>
  </si>
  <si>
    <t>Programmes</t>
  </si>
  <si>
    <t>Balance</t>
  </si>
  <si>
    <t>Total in Bank</t>
  </si>
  <si>
    <t>Ringfenced Reserves</t>
  </si>
  <si>
    <t>B/F Funds for Project (Restricted) Purposes</t>
  </si>
  <si>
    <t>Effectively, non-restricted reserves</t>
  </si>
  <si>
    <t>Chillerton &amp; Gatcombe Parish Council Figures (Apr 24 - Mar 25)</t>
  </si>
  <si>
    <t>Month</t>
  </si>
  <si>
    <t>Budget YTD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</si>
  <si>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</si>
  <si>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</si>
  <si>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</si>
  <si>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</si>
  <si>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</si>
  <si>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</si>
  <si>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</si>
  <si>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</si>
  <si>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</si>
  <si>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</si>
  <si>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</si>
  <si>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</si>
  <si>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Actual YTD</t>
  </si>
  <si>
    <t>Variation on Budget</t>
  </si>
  <si>
    <t>Grand Total</t>
  </si>
  <si>
    <t>YTD Total</t>
  </si>
  <si>
    <t>Clerk Salary</t>
  </si>
  <si>
    <t>Administration</t>
  </si>
  <si>
    <t>Training, Travel &amp; Recruitment</t>
  </si>
  <si>
    <t>Room Hire</t>
  </si>
  <si>
    <t>Election Costs</t>
  </si>
  <si>
    <t>Insurance</t>
  </si>
  <si>
    <t>Audit &amp; Subscriptions</t>
  </si>
  <si>
    <t>Governance Sub Total</t>
  </si>
  <si>
    <t>Community Communications</t>
  </si>
  <si>
    <t>Community Grants</t>
  </si>
  <si>
    <t>Community Events</t>
  </si>
  <si>
    <t>Public Transport</t>
  </si>
  <si>
    <t>Grass Cutting / Green Works</t>
  </si>
  <si>
    <t>Dog Bins</t>
  </si>
  <si>
    <t>Public Assets / Play Area</t>
  </si>
  <si>
    <t>New Initiatives / Activity</t>
  </si>
  <si>
    <t>Devolved Service (EO)</t>
  </si>
  <si>
    <t>Programmes Sub Total</t>
  </si>
  <si>
    <t>Project (Restricted) Spend</t>
  </si>
  <si>
    <t>C&amp;G PC Expenditure 24-25</t>
  </si>
  <si>
    <t>Date</t>
  </si>
  <si>
    <t>No.</t>
  </si>
  <si>
    <t>Payee</t>
  </si>
  <si>
    <t>Description</t>
  </si>
  <si>
    <t>Net</t>
  </si>
  <si>
    <t>VAT</t>
  </si>
  <si>
    <t>Nominal</t>
  </si>
  <si>
    <t>E/311</t>
  </si>
  <si>
    <t>Wight Computers</t>
  </si>
  <si>
    <t>Domain</t>
  </si>
  <si>
    <t>Community Comms</t>
  </si>
  <si>
    <t>E/313</t>
  </si>
  <si>
    <t>V Philpott</t>
  </si>
  <si>
    <t xml:space="preserve">March Wages </t>
  </si>
  <si>
    <t>E/315</t>
  </si>
  <si>
    <t>Home Working Allowances</t>
  </si>
  <si>
    <t>E/314</t>
  </si>
  <si>
    <t>Travel</t>
  </si>
  <si>
    <t>E/312</t>
  </si>
  <si>
    <t>HMRC</t>
  </si>
  <si>
    <t>March PAYE</t>
  </si>
  <si>
    <t>PAYE</t>
  </si>
  <si>
    <t>E/316</t>
  </si>
  <si>
    <t>David Trickey</t>
  </si>
  <si>
    <t>Grass Cutting</t>
  </si>
  <si>
    <t>E/317</t>
  </si>
  <si>
    <t xml:space="preserve">April Wages </t>
  </si>
  <si>
    <t>E/320</t>
  </si>
  <si>
    <t>April PAYE</t>
  </si>
  <si>
    <t>E/318</t>
  </si>
  <si>
    <t>E/319</t>
  </si>
  <si>
    <t>Admin</t>
  </si>
  <si>
    <t>E/321</t>
  </si>
  <si>
    <t>D Faulkner</t>
  </si>
  <si>
    <t>April wages</t>
  </si>
  <si>
    <t>E/322</t>
  </si>
  <si>
    <t>E/323</t>
  </si>
  <si>
    <t>E/324</t>
  </si>
  <si>
    <t>E/325</t>
  </si>
  <si>
    <t>G Hughes</t>
  </si>
  <si>
    <t>Audit</t>
  </si>
  <si>
    <t>E/326</t>
  </si>
  <si>
    <t>DF / Amazon</t>
  </si>
  <si>
    <t>Yellow Ink</t>
  </si>
  <si>
    <t>E/327</t>
  </si>
  <si>
    <t>E/328</t>
  </si>
  <si>
    <t>D Goodenough</t>
  </si>
  <si>
    <t>Swift Boxes</t>
  </si>
  <si>
    <t>E/329</t>
  </si>
  <si>
    <t>G Belben</t>
  </si>
  <si>
    <t>E/330</t>
  </si>
  <si>
    <t>N Shutler</t>
  </si>
  <si>
    <t>E/331</t>
  </si>
  <si>
    <t>E/332</t>
  </si>
  <si>
    <t>May wages</t>
  </si>
  <si>
    <t>E/333</t>
  </si>
  <si>
    <t>E/334</t>
  </si>
  <si>
    <t>E/335</t>
  </si>
  <si>
    <t>May  PAYE</t>
  </si>
  <si>
    <t>E/336</t>
  </si>
  <si>
    <t>E/337</t>
  </si>
  <si>
    <t>Jun wages</t>
  </si>
  <si>
    <t>E/338</t>
  </si>
  <si>
    <t>E/339</t>
  </si>
  <si>
    <t xml:space="preserve">Paper / File Dividers </t>
  </si>
  <si>
    <t xml:space="preserve">Ink </t>
  </si>
  <si>
    <t>E/340</t>
  </si>
  <si>
    <t>R Groves</t>
  </si>
  <si>
    <t>E/341</t>
  </si>
  <si>
    <t>E/342</t>
  </si>
  <si>
    <t>ROSPA</t>
  </si>
  <si>
    <t>Playground inspection</t>
  </si>
  <si>
    <t>Public Assets</t>
  </si>
  <si>
    <t>E/343</t>
  </si>
  <si>
    <t>Jul wages</t>
  </si>
  <si>
    <t>E/344</t>
  </si>
  <si>
    <t>E/345</t>
  </si>
  <si>
    <t>E/346</t>
  </si>
  <si>
    <t>Jul PAYE</t>
  </si>
  <si>
    <t>E/347</t>
  </si>
  <si>
    <t>Apex Glass</t>
  </si>
  <si>
    <t>Playpark Repairs</t>
  </si>
  <si>
    <t>E/348</t>
  </si>
  <si>
    <t>E/349</t>
  </si>
  <si>
    <t>E/350</t>
  </si>
  <si>
    <t>Aug wages</t>
  </si>
  <si>
    <t>E/351</t>
  </si>
  <si>
    <t>E/352</t>
  </si>
  <si>
    <t>E/353</t>
  </si>
  <si>
    <t>Aug PAYE</t>
  </si>
  <si>
    <t>E/354</t>
  </si>
  <si>
    <t>ICO</t>
  </si>
  <si>
    <t>Data Protection Fee</t>
  </si>
  <si>
    <t>Subs</t>
  </si>
  <si>
    <t>E/355</t>
  </si>
  <si>
    <t>Ink</t>
  </si>
  <si>
    <t>E/356</t>
  </si>
  <si>
    <t>E/357</t>
  </si>
  <si>
    <t>Sep wages</t>
  </si>
  <si>
    <t>E/358</t>
  </si>
  <si>
    <t>E/359</t>
  </si>
  <si>
    <t>E/361</t>
  </si>
  <si>
    <t>Oct wages</t>
  </si>
  <si>
    <t>E/362</t>
  </si>
  <si>
    <t>E/363</t>
  </si>
  <si>
    <t>E/364</t>
  </si>
  <si>
    <t>Oct PAYE</t>
  </si>
  <si>
    <t>E/360</t>
  </si>
  <si>
    <t>Sep PAYE</t>
  </si>
  <si>
    <t>E/365</t>
  </si>
  <si>
    <t>Island Roads</t>
  </si>
  <si>
    <t>E/366</t>
  </si>
  <si>
    <t>IWC</t>
  </si>
  <si>
    <t>Environment officer</t>
  </si>
  <si>
    <t>Devolved Services</t>
  </si>
  <si>
    <t>E/367</t>
  </si>
  <si>
    <t>HorticultutralThanks</t>
  </si>
  <si>
    <t>E/368</t>
  </si>
  <si>
    <t>Poppy Wreaths</t>
  </si>
  <si>
    <t>no receipt</t>
  </si>
  <si>
    <t>E/369</t>
  </si>
  <si>
    <t>Nov wages</t>
  </si>
  <si>
    <t>E/370</t>
  </si>
  <si>
    <t>E/371</t>
  </si>
  <si>
    <t>E/372</t>
  </si>
  <si>
    <t>Nov PAYE</t>
  </si>
  <si>
    <t>E/373</t>
  </si>
  <si>
    <t>Radcliffes?</t>
  </si>
  <si>
    <t>Christmas Tree</t>
  </si>
  <si>
    <t>E/374</t>
  </si>
  <si>
    <t xml:space="preserve">Wight Computers </t>
  </si>
  <si>
    <t>WEb Hosting / Domain</t>
  </si>
  <si>
    <t>E/375</t>
  </si>
  <si>
    <t>Beardsalls</t>
  </si>
  <si>
    <t>Newsletter</t>
  </si>
  <si>
    <t>E/376</t>
  </si>
  <si>
    <t>Xmas Cards</t>
  </si>
  <si>
    <t>E/377</t>
  </si>
  <si>
    <t>Gallagher</t>
  </si>
  <si>
    <t xml:space="preserve">Insurance </t>
  </si>
  <si>
    <t>E/378</t>
  </si>
  <si>
    <t>Dec wages</t>
  </si>
  <si>
    <t>E/379</t>
  </si>
  <si>
    <t>E/380</t>
  </si>
  <si>
    <t>E/381</t>
  </si>
  <si>
    <t>Dec PAYE</t>
  </si>
  <si>
    <t>E/382</t>
  </si>
  <si>
    <t>Elders Lunch</t>
  </si>
  <si>
    <t>E/383</t>
  </si>
  <si>
    <t>Online Playgrounds</t>
  </si>
  <si>
    <t>Seat</t>
  </si>
  <si>
    <t>E/384</t>
  </si>
  <si>
    <t>Playground repair</t>
  </si>
  <si>
    <t>??</t>
  </si>
  <si>
    <t>E/385</t>
  </si>
  <si>
    <t>Jan wages</t>
  </si>
  <si>
    <t>E/386</t>
  </si>
  <si>
    <t>E/387</t>
  </si>
  <si>
    <t>E/388</t>
  </si>
  <si>
    <t>Jan PAYE</t>
  </si>
  <si>
    <t>E/389</t>
  </si>
  <si>
    <t>C&amp;G Hort Society</t>
  </si>
  <si>
    <t>Grant</t>
  </si>
  <si>
    <t>E/390</t>
  </si>
  <si>
    <t>E/391</t>
  </si>
  <si>
    <t>Paper</t>
  </si>
  <si>
    <t>E/392</t>
  </si>
  <si>
    <t>Feb wages</t>
  </si>
  <si>
    <t>E/393</t>
  </si>
  <si>
    <t>E/394</t>
  </si>
  <si>
    <t>E/395</t>
  </si>
  <si>
    <t>Feb PAYE</t>
  </si>
  <si>
    <t>E/396</t>
  </si>
  <si>
    <t>IWALC</t>
  </si>
  <si>
    <t>Annual Subs</t>
  </si>
  <si>
    <t>E/397</t>
  </si>
  <si>
    <t>Island roads</t>
  </si>
  <si>
    <t>E/398</t>
  </si>
  <si>
    <t>?</t>
  </si>
  <si>
    <t>LLoyds Bank</t>
  </si>
  <si>
    <t>Charges</t>
  </si>
  <si>
    <t xml:space="preserve">                                                         </t>
  </si>
  <si>
    <t>C&amp;G PC Income 24-25</t>
  </si>
  <si>
    <t>Payer</t>
  </si>
  <si>
    <t>Leaflets</t>
  </si>
  <si>
    <t>Earned Inc</t>
  </si>
  <si>
    <t>Best Kept Village</t>
  </si>
  <si>
    <t>C&amp;GPC Balance Sheet 2024-25</t>
  </si>
  <si>
    <t>Receipts &amp; Payments 01-Apr-24 to:</t>
  </si>
  <si>
    <t>Receipts</t>
  </si>
  <si>
    <t>Payments</t>
  </si>
  <si>
    <t>Opening Balances at</t>
  </si>
  <si>
    <t>Balances at</t>
  </si>
  <si>
    <t>Current A/C</t>
  </si>
  <si>
    <t>Receipts (Above)</t>
  </si>
  <si>
    <t>Payments (Above)</t>
  </si>
  <si>
    <t>Check =</t>
  </si>
  <si>
    <t xml:space="preserve">                                                                                                      </t>
  </si>
  <si>
    <t>Chillerton &amp; Gatcombe Parish Council (Apr 24 - Mar 25)</t>
  </si>
  <si>
    <t>Bank Reconciliation</t>
  </si>
  <si>
    <t>Prepared by Virgil Philpott (Clerk / RFO)</t>
  </si>
  <si>
    <t xml:space="preserve">As at </t>
  </si>
  <si>
    <t>£</t>
  </si>
  <si>
    <t>Current account balance - as per bank statement</t>
  </si>
  <si>
    <t>Less: unpresented cheques</t>
  </si>
  <si>
    <t>Add: unbanked cheques</t>
  </si>
  <si>
    <t>Total Cash in Hand</t>
  </si>
  <si>
    <t>Cash Book / Balance Sheet</t>
  </si>
  <si>
    <t>Opening Balance</t>
  </si>
  <si>
    <t>ADD: Receipts</t>
  </si>
  <si>
    <t>LESS: Payments</t>
  </si>
  <si>
    <t>Signed, Clerk / RFO</t>
  </si>
  <si>
    <t>Signed, Chairman</t>
  </si>
</sst>
</file>

<file path=xl/styles.xml><?xml version="1.0" encoding="utf-8"?>
<styleSheet xmlns="http://schemas.openxmlformats.org/spreadsheetml/2006/main">
  <numFmts count="7">
    <numFmt numFmtId="0" formatCode="General"/>
    <numFmt numFmtId="59" formatCode="d&quot;-&quot;mmm&quot;-&quot;yy"/>
    <numFmt numFmtId="60" formatCode="0.0"/>
    <numFmt numFmtId="61" formatCode="dd&quot;-&quot;mmm&quot;-&quot;yy"/>
    <numFmt numFmtId="62" formatCode="&quot; &quot;[$£-809]* #,##0.00&quot; &quot;;&quot;-&quot;[$£-809]* #,##0.00&quot; &quot;;&quot; &quot;[$£-809]* &quot;-&quot;??&quot; &quot;"/>
    <numFmt numFmtId="63" formatCode="#,##0.00&quot; &quot;;&quot;-&quot;#,##0.00&quot; &quot;"/>
    <numFmt numFmtId="64" formatCode="&quot; &quot;* #,##0.00&quot; &quot;;&quot;-&quot;* #,##0.00&quot; &quot;;&quot; &quot;* &quot;-&quot;??&quot; &quot;"/>
  </numFmts>
  <fonts count="27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b val="1"/>
      <sz val="18"/>
      <color indexed="8"/>
      <name val="Arial"/>
    </font>
    <font>
      <sz val="11"/>
      <color indexed="8"/>
      <name val="Arial"/>
    </font>
    <font>
      <b val="1"/>
      <sz val="11"/>
      <color indexed="8"/>
      <name val="Arial"/>
    </font>
    <font>
      <b val="1"/>
      <sz val="12"/>
      <color indexed="8"/>
      <name val="Arial"/>
    </font>
    <font>
      <i val="1"/>
      <sz val="12"/>
      <color indexed="8"/>
      <name val="Arial"/>
    </font>
    <font>
      <sz val="12"/>
      <color indexed="8"/>
      <name val="Arial"/>
    </font>
    <font>
      <b val="1"/>
      <sz val="10"/>
      <color indexed="8"/>
      <name val="Arial"/>
    </font>
    <font>
      <b val="1"/>
      <i val="1"/>
      <sz val="12"/>
      <color indexed="8"/>
      <name val="Arial"/>
    </font>
    <font>
      <i val="1"/>
      <sz val="10"/>
      <color indexed="8"/>
      <name val="Arial"/>
    </font>
    <font>
      <b val="1"/>
      <sz val="14"/>
      <color indexed="8"/>
      <name val="Arial"/>
    </font>
    <font>
      <sz val="14"/>
      <color indexed="8"/>
      <name val="Arial"/>
    </font>
    <font>
      <b val="1"/>
      <i val="1"/>
      <sz val="14"/>
      <color indexed="8"/>
      <name val="Arial"/>
    </font>
    <font>
      <sz val="8"/>
      <color indexed="8"/>
      <name val="Arial"/>
    </font>
    <font>
      <i val="1"/>
      <sz val="14"/>
      <color indexed="8"/>
      <name val="Arial"/>
    </font>
    <font>
      <i val="1"/>
      <sz val="11"/>
      <color indexed="8"/>
      <name val="Arial"/>
    </font>
    <font>
      <sz val="11"/>
      <color indexed="8"/>
      <name val="Helvetica Neue"/>
    </font>
    <font>
      <sz val="12"/>
      <color indexed="12"/>
      <name val="Arial"/>
    </font>
    <font>
      <b val="1"/>
      <sz val="14"/>
      <color indexed="13"/>
      <name val="Arial"/>
    </font>
    <font>
      <b val="1"/>
      <sz val="10"/>
      <color indexed="13"/>
      <name val="Arial"/>
    </font>
    <font>
      <b val="1"/>
      <sz val="8"/>
      <color indexed="8"/>
      <name val="Arial"/>
    </font>
    <font>
      <b val="1"/>
      <sz val="8"/>
      <color indexed="13"/>
      <name val="Arial"/>
    </font>
    <font>
      <b val="1"/>
      <sz val="10"/>
      <color indexed="12"/>
      <name val="Arial"/>
    </font>
    <font>
      <u val="single"/>
      <sz val="10"/>
      <color indexed="8"/>
      <name val="Arial"/>
    </font>
    <font>
      <b val="1"/>
      <sz val="16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28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8"/>
      </right>
      <top/>
      <bottom style="thin">
        <color indexed="10"/>
      </bottom>
      <diagonal/>
    </border>
    <border>
      <left style="thin">
        <color indexed="8"/>
      </left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8"/>
      </left>
      <right style="thin">
        <color indexed="10"/>
      </right>
      <top/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/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 style="thin">
        <color indexed="10"/>
      </right>
      <top/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24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horizontal="center" vertical="bottom"/>
    </xf>
    <xf numFmtId="0" fontId="0" fillId="2" borderId="2" applyNumberFormat="0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  <xf numFmtId="0" fontId="4" fillId="2" borderId="2" applyNumberFormat="0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49" fontId="3" fillId="2" borderId="5" applyNumberFormat="1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horizontal="center" vertical="bottom"/>
    </xf>
    <xf numFmtId="0" fontId="0" fillId="2" borderId="6" applyNumberFormat="0" applyFont="1" applyFill="1" applyBorder="1" applyAlignment="1" applyProtection="0">
      <alignment vertical="bottom"/>
    </xf>
    <xf numFmtId="49" fontId="5" fillId="2" borderId="7" applyNumberFormat="1" applyFont="1" applyFill="1" applyBorder="1" applyAlignment="1" applyProtection="0">
      <alignment horizontal="right" vertical="bottom"/>
    </xf>
    <xf numFmtId="59" fontId="5" fillId="2" borderId="8" applyNumberFormat="1" applyFont="1" applyFill="1" applyBorder="1" applyAlignment="1" applyProtection="0">
      <alignment horizontal="center" vertical="center"/>
    </xf>
    <xf numFmtId="0" fontId="0" fillId="2" borderId="9" applyNumberFormat="0" applyFont="1" applyFill="1" applyBorder="1" applyAlignment="1" applyProtection="0">
      <alignment vertical="bottom"/>
    </xf>
    <xf numFmtId="0" fontId="4" fillId="2" borderId="6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6" fillId="2" borderId="5" applyNumberFormat="0" applyFont="1" applyFill="1" applyBorder="1" applyAlignment="1" applyProtection="0">
      <alignment vertical="bottom"/>
    </xf>
    <xf numFmtId="0" fontId="6" fillId="2" borderId="6" applyNumberFormat="0" applyFont="1" applyFill="1" applyBorder="1" applyAlignment="1" applyProtection="0">
      <alignment horizontal="right" vertical="bottom"/>
    </xf>
    <xf numFmtId="0" fontId="6" fillId="2" borderId="11" applyNumberFormat="0" applyFont="1" applyFill="1" applyBorder="1" applyAlignment="1" applyProtection="0">
      <alignment horizontal="left" vertical="bottom"/>
    </xf>
    <xf numFmtId="0" fontId="7" fillId="2" borderId="6" applyNumberFormat="0" applyFont="1" applyFill="1" applyBorder="1" applyAlignment="1" applyProtection="0">
      <alignment horizontal="center" vertical="bottom"/>
    </xf>
    <xf numFmtId="0" fontId="4" fillId="2" borderId="6" applyNumberFormat="0" applyFont="1" applyFill="1" applyBorder="1" applyAlignment="1" applyProtection="0">
      <alignment horizontal="center" vertical="bottom"/>
    </xf>
    <xf numFmtId="0" fontId="8" fillId="2" borderId="5" applyNumberFormat="0" applyFont="1" applyFill="1" applyBorder="1" applyAlignment="1" applyProtection="0">
      <alignment vertical="bottom"/>
    </xf>
    <xf numFmtId="49" fontId="6" fillId="2" borderId="6" applyNumberFormat="1" applyFont="1" applyFill="1" applyBorder="1" applyAlignment="1" applyProtection="0">
      <alignment horizontal="center" vertical="bottom"/>
    </xf>
    <xf numFmtId="0" fontId="9" fillId="2" borderId="6" applyNumberFormat="0" applyFont="1" applyFill="1" applyBorder="1" applyAlignment="1" applyProtection="0">
      <alignment horizontal="center" vertical="bottom"/>
    </xf>
    <xf numFmtId="0" fontId="8" fillId="2" borderId="6" applyNumberFormat="0" applyFont="1" applyFill="1" applyBorder="1" applyAlignment="1" applyProtection="0">
      <alignment vertical="bottom"/>
    </xf>
    <xf numFmtId="49" fontId="10" fillId="2" borderId="6" applyNumberFormat="1" applyFont="1" applyFill="1" applyBorder="1" applyAlignment="1" applyProtection="0">
      <alignment horizontal="center" vertical="bottom"/>
    </xf>
    <xf numFmtId="0" fontId="8" fillId="2" borderId="10" applyNumberFormat="0" applyFont="1" applyFill="1" applyBorder="1" applyAlignment="1" applyProtection="0">
      <alignment vertical="bottom"/>
    </xf>
    <xf numFmtId="49" fontId="6" fillId="2" borderId="5" applyNumberFormat="1" applyFont="1" applyFill="1" applyBorder="1" applyAlignment="1" applyProtection="0">
      <alignment horizontal="right" vertical="bottom"/>
    </xf>
    <xf numFmtId="49" fontId="6" fillId="2" borderId="12" applyNumberFormat="1" applyFont="1" applyFill="1" applyBorder="1" applyAlignment="1" applyProtection="0">
      <alignment horizontal="center" vertical="bottom"/>
    </xf>
    <xf numFmtId="49" fontId="9" fillId="2" borderId="12" applyNumberFormat="1" applyFont="1" applyFill="1" applyBorder="1" applyAlignment="1" applyProtection="0">
      <alignment horizontal="center" vertical="bottom"/>
    </xf>
    <xf numFmtId="49" fontId="10" fillId="2" borderId="12" applyNumberFormat="1" applyFont="1" applyFill="1" applyBorder="1" applyAlignment="1" applyProtection="0">
      <alignment horizontal="center" vertical="bottom"/>
    </xf>
    <xf numFmtId="49" fontId="6" fillId="2" borderId="6" applyNumberFormat="1" applyFont="1" applyFill="1" applyBorder="1" applyAlignment="1" applyProtection="0">
      <alignment vertical="bottom"/>
    </xf>
    <xf numFmtId="49" fontId="8" fillId="2" borderId="13" applyNumberFormat="1" applyFont="1" applyFill="1" applyBorder="1" applyAlignment="1" applyProtection="0">
      <alignment horizontal="right" vertical="bottom"/>
    </xf>
    <xf numFmtId="3" fontId="8" fillId="2" borderId="8" applyNumberFormat="1" applyFont="1" applyFill="1" applyBorder="1" applyAlignment="1" applyProtection="0">
      <alignment horizontal="center" vertical="center"/>
    </xf>
    <xf numFmtId="60" fontId="11" fillId="2" borderId="8" applyNumberFormat="1" applyFont="1" applyFill="1" applyBorder="1" applyAlignment="1" applyProtection="0">
      <alignment horizontal="center" vertical="center"/>
    </xf>
    <xf numFmtId="0" fontId="8" fillId="2" borderId="14" applyNumberFormat="0" applyFont="1" applyFill="1" applyBorder="1" applyAlignment="1" applyProtection="0">
      <alignment vertical="center"/>
    </xf>
    <xf numFmtId="3" fontId="7" fillId="2" borderId="8" applyNumberFormat="1" applyFont="1" applyFill="1" applyBorder="1" applyAlignment="1" applyProtection="0">
      <alignment horizontal="center" vertical="center"/>
    </xf>
    <xf numFmtId="0" fontId="11" fillId="2" borderId="9" applyNumberFormat="0" applyFont="1" applyFill="1" applyBorder="1" applyAlignment="1" applyProtection="0">
      <alignment vertical="bottom"/>
    </xf>
    <xf numFmtId="0" fontId="11" fillId="2" borderId="6" applyNumberFormat="0" applyFont="1" applyFill="1" applyBorder="1" applyAlignment="1" applyProtection="0">
      <alignment vertical="bottom"/>
    </xf>
    <xf numFmtId="49" fontId="12" fillId="3" borderId="13" applyNumberFormat="1" applyFont="1" applyFill="1" applyBorder="1" applyAlignment="1" applyProtection="0">
      <alignment horizontal="right" vertical="bottom"/>
    </xf>
    <xf numFmtId="3" fontId="12" fillId="3" borderId="8" applyNumberFormat="1" applyFont="1" applyFill="1" applyBorder="1" applyAlignment="1" applyProtection="0">
      <alignment horizontal="center" vertical="center"/>
    </xf>
    <xf numFmtId="1" fontId="9" fillId="3" borderId="8" applyNumberFormat="1" applyFont="1" applyFill="1" applyBorder="1" applyAlignment="1" applyProtection="0">
      <alignment horizontal="center" vertical="center"/>
    </xf>
    <xf numFmtId="0" fontId="13" fillId="2" borderId="14" applyNumberFormat="0" applyFont="1" applyFill="1" applyBorder="1" applyAlignment="1" applyProtection="0">
      <alignment vertical="center"/>
    </xf>
    <xf numFmtId="3" fontId="14" fillId="3" borderId="8" applyNumberFormat="1" applyFont="1" applyFill="1" applyBorder="1" applyAlignment="1" applyProtection="0">
      <alignment horizontal="center" vertical="center"/>
    </xf>
    <xf numFmtId="0" fontId="15" fillId="2" borderId="5" applyNumberFormat="0" applyFont="1" applyFill="1" applyBorder="1" applyAlignment="1" applyProtection="0">
      <alignment horizontal="right" vertical="bottom"/>
    </xf>
    <xf numFmtId="0" fontId="15" fillId="2" borderId="11" applyNumberFormat="0" applyFont="1" applyFill="1" applyBorder="1" applyAlignment="1" applyProtection="0">
      <alignment horizontal="right" vertical="bottom"/>
    </xf>
    <xf numFmtId="0" fontId="0" fillId="2" borderId="11" applyNumberFormat="0" applyFont="1" applyFill="1" applyBorder="1" applyAlignment="1" applyProtection="0">
      <alignment horizontal="right" vertical="bottom"/>
    </xf>
    <xf numFmtId="0" fontId="15" fillId="2" borderId="6" applyNumberFormat="0" applyFont="1" applyFill="1" applyBorder="1" applyAlignment="1" applyProtection="0">
      <alignment horizontal="right" vertical="bottom"/>
    </xf>
    <xf numFmtId="3" fontId="12" fillId="2" borderId="11" applyNumberFormat="1" applyFont="1" applyFill="1" applyBorder="1" applyAlignment="1" applyProtection="0">
      <alignment horizontal="center" vertical="bottom"/>
    </xf>
    <xf numFmtId="3" fontId="14" fillId="2" borderId="11" applyNumberFormat="1" applyFont="1" applyFill="1" applyBorder="1" applyAlignment="1" applyProtection="0">
      <alignment horizontal="center" vertical="bottom"/>
    </xf>
    <xf numFmtId="0" fontId="5" fillId="2" borderId="5" applyNumberFormat="0" applyFont="1" applyFill="1" applyBorder="1" applyAlignment="1" applyProtection="0">
      <alignment horizontal="right" vertical="bottom"/>
    </xf>
    <xf numFmtId="3" fontId="5" fillId="2" borderId="6" applyNumberFormat="1" applyFont="1" applyFill="1" applyBorder="1" applyAlignment="1" applyProtection="0">
      <alignment horizontal="center" vertical="bottom"/>
    </xf>
    <xf numFmtId="3" fontId="9" fillId="2" borderId="6" applyNumberFormat="1" applyFont="1" applyFill="1" applyBorder="1" applyAlignment="1" applyProtection="0">
      <alignment horizontal="center" vertical="bottom"/>
    </xf>
    <xf numFmtId="0" fontId="11" fillId="2" borderId="6" applyNumberFormat="0" applyFont="1" applyFill="1" applyBorder="1" applyAlignment="1" applyProtection="0">
      <alignment horizontal="center" vertical="bottom"/>
    </xf>
    <xf numFmtId="0" fontId="6" fillId="2" borderId="12" applyNumberFormat="0" applyFont="1" applyFill="1" applyBorder="1" applyAlignment="1" applyProtection="0">
      <alignment horizontal="center" vertical="bottom"/>
    </xf>
    <xf numFmtId="0" fontId="8" fillId="2" borderId="9" applyNumberFormat="0" applyFont="1" applyFill="1" applyBorder="1" applyAlignment="1" applyProtection="0">
      <alignment vertical="bottom"/>
    </xf>
    <xf numFmtId="0" fontId="8" fillId="2" borderId="6" applyNumberFormat="0" applyFont="1" applyFill="1" applyBorder="1" applyAlignment="1" applyProtection="0">
      <alignment horizontal="center" vertical="bottom"/>
    </xf>
    <xf numFmtId="3" fontId="9" fillId="3" borderId="8" applyNumberFormat="1" applyFont="1" applyFill="1" applyBorder="1" applyAlignment="1" applyProtection="0">
      <alignment horizontal="center" vertical="center"/>
    </xf>
    <xf numFmtId="0" fontId="15" fillId="2" borderId="15" applyNumberFormat="0" applyFont="1" applyFill="1" applyBorder="1" applyAlignment="1" applyProtection="0">
      <alignment horizontal="right" vertical="bottom"/>
    </xf>
    <xf numFmtId="3" fontId="12" fillId="2" borderId="15" applyNumberFormat="1" applyFont="1" applyFill="1" applyBorder="1" applyAlignment="1" applyProtection="0">
      <alignment horizontal="center" vertical="bottom"/>
    </xf>
    <xf numFmtId="0" fontId="0" fillId="2" borderId="9" applyNumberFormat="0" applyFont="1" applyFill="1" applyBorder="1" applyAlignment="1" applyProtection="0">
      <alignment horizontal="center" vertical="center"/>
    </xf>
    <xf numFmtId="0" fontId="8" fillId="2" borderId="6" applyNumberFormat="0" applyFont="1" applyFill="1" applyBorder="1" applyAlignment="1" applyProtection="0">
      <alignment vertical="center"/>
    </xf>
    <xf numFmtId="0" fontId="15" fillId="2" borderId="7" applyNumberFormat="0" applyFont="1" applyFill="1" applyBorder="1" applyAlignment="1" applyProtection="0">
      <alignment horizontal="right" vertical="bottom"/>
    </xf>
    <xf numFmtId="0" fontId="16" fillId="2" borderId="9" applyNumberFormat="0" applyFont="1" applyFill="1" applyBorder="1" applyAlignment="1" applyProtection="0">
      <alignment horizontal="center" vertical="bottom"/>
    </xf>
    <xf numFmtId="0" fontId="12" fillId="2" borderId="5" applyNumberFormat="0" applyFont="1" applyFill="1" applyBorder="1" applyAlignment="1" applyProtection="0">
      <alignment horizontal="right" vertical="bottom"/>
    </xf>
    <xf numFmtId="3" fontId="12" fillId="2" borderId="6" applyNumberFormat="1" applyFont="1" applyFill="1" applyBorder="1" applyAlignment="1" applyProtection="0">
      <alignment horizontal="center" vertical="bottom"/>
    </xf>
    <xf numFmtId="0" fontId="4" fillId="2" borderId="5" applyNumberFormat="0" applyFont="1" applyFill="1" applyBorder="1" applyAlignment="1" applyProtection="0">
      <alignment vertical="bottom"/>
    </xf>
    <xf numFmtId="0" fontId="17" fillId="2" borderId="6" applyNumberFormat="0" applyFont="1" applyFill="1" applyBorder="1" applyAlignment="1" applyProtection="0">
      <alignment horizontal="center" vertical="bottom"/>
    </xf>
    <xf numFmtId="0" fontId="0" fillId="2" borderId="5" applyNumberFormat="0" applyFont="1" applyFill="1" applyBorder="1" applyAlignment="1" applyProtection="0">
      <alignment vertical="bottom"/>
    </xf>
    <xf numFmtId="0" fontId="0" fillId="2" borderId="12" applyNumberFormat="0" applyFont="1" applyFill="1" applyBorder="1" applyAlignment="1" applyProtection="0">
      <alignment vertical="bottom"/>
    </xf>
    <xf numFmtId="49" fontId="6" fillId="2" borderId="7" applyNumberFormat="1" applyFont="1" applyFill="1" applyBorder="1" applyAlignment="1" applyProtection="0">
      <alignment horizontal="right" vertical="bottom"/>
    </xf>
    <xf numFmtId="4" fontId="8" fillId="2" borderId="8" applyNumberFormat="1" applyFont="1" applyFill="1" applyBorder="1" applyAlignment="1" applyProtection="0">
      <alignment horizontal="center" vertical="center"/>
    </xf>
    <xf numFmtId="0" fontId="8" fillId="2" borderId="8" applyNumberFormat="1" applyFont="1" applyFill="1" applyBorder="1" applyAlignment="1" applyProtection="0">
      <alignment horizontal="center" vertical="center"/>
    </xf>
    <xf numFmtId="0" fontId="0" fillId="2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6" fillId="2" borderId="18" applyNumberFormat="1" applyFont="1" applyFill="1" applyBorder="1" applyAlignment="1" applyProtection="0">
      <alignment horizontal="right" vertical="bottom"/>
    </xf>
    <xf numFmtId="49" fontId="11" fillId="2" borderId="19" applyNumberFormat="1" applyFont="1" applyFill="1" applyBorder="1" applyAlignment="1" applyProtection="0">
      <alignment horizontal="left" vertical="bottom"/>
    </xf>
    <xf numFmtId="0" fontId="0" fillId="2" borderId="20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3" applyNumberFormat="0" applyFont="1" applyFill="1" applyBorder="1" applyAlignment="1" applyProtection="0">
      <alignment vertical="center"/>
    </xf>
    <xf numFmtId="0" fontId="0" fillId="2" borderId="2" applyNumberFormat="0" applyFont="1" applyFill="1" applyBorder="1" applyAlignment="1" applyProtection="0">
      <alignment vertical="center"/>
    </xf>
    <xf numFmtId="0" fontId="5" fillId="2" borderId="2" applyNumberFormat="0" applyFont="1" applyFill="1" applyBorder="1" applyAlignment="1" applyProtection="0">
      <alignment horizontal="right" vertical="center"/>
    </xf>
    <xf numFmtId="0" fontId="5" fillId="2" borderId="4" applyNumberFormat="0" applyFont="1" applyFill="1" applyBorder="1" applyAlignment="1" applyProtection="0">
      <alignment vertical="bottom"/>
    </xf>
    <xf numFmtId="49" fontId="6" fillId="2" borderId="13" applyNumberFormat="1" applyFont="1" applyFill="1" applyBorder="1" applyAlignment="1" applyProtection="0">
      <alignment horizontal="right" vertical="center"/>
    </xf>
    <xf numFmtId="61" fontId="0" fillId="2" borderId="8" applyNumberFormat="1" applyFont="1" applyFill="1" applyBorder="1" applyAlignment="1" applyProtection="0">
      <alignment vertical="center"/>
    </xf>
    <xf numFmtId="49" fontId="6" fillId="2" borderId="14" applyNumberFormat="1" applyFont="1" applyFill="1" applyBorder="1" applyAlignment="1" applyProtection="0">
      <alignment horizontal="center" vertical="center"/>
    </xf>
    <xf numFmtId="0" fontId="0" fillId="2" borderId="8" applyNumberFormat="1" applyFont="1" applyFill="1" applyBorder="1" applyAlignment="1" applyProtection="0">
      <alignment vertical="center"/>
    </xf>
    <xf numFmtId="61" fontId="4" fillId="2" borderId="9" applyNumberFormat="1" applyFont="1" applyFill="1" applyBorder="1" applyAlignment="1" applyProtection="0">
      <alignment horizontal="center" vertical="center"/>
    </xf>
    <xf numFmtId="61" fontId="4" fillId="2" borderId="6" applyNumberFormat="1" applyFont="1" applyFill="1" applyBorder="1" applyAlignment="1" applyProtection="0">
      <alignment horizontal="center" vertical="center"/>
    </xf>
    <xf numFmtId="0" fontId="0" fillId="2" borderId="6" applyNumberFormat="0" applyFont="1" applyFill="1" applyBorder="1" applyAlignment="1" applyProtection="0">
      <alignment vertical="center"/>
    </xf>
    <xf numFmtId="0" fontId="5" fillId="2" borderId="10" applyNumberFormat="0" applyFont="1" applyFill="1" applyBorder="1" applyAlignment="1" applyProtection="0">
      <alignment vertical="bottom"/>
    </xf>
    <xf numFmtId="49" fontId="6" fillId="2" borderId="5" applyNumberFormat="1" applyFont="1" applyFill="1" applyBorder="1" applyAlignment="1" applyProtection="0">
      <alignment horizontal="left" vertical="bottom"/>
    </xf>
    <xf numFmtId="49" fontId="6" fillId="2" borderId="15" applyNumberFormat="1" applyFont="1" applyFill="1" applyBorder="1" applyAlignment="1" applyProtection="0">
      <alignment horizontal="center" vertical="bottom" wrapText="1"/>
    </xf>
    <xf numFmtId="49" fontId="6" fillId="2" borderId="12" applyNumberFormat="1" applyFont="1" applyFill="1" applyBorder="1" applyAlignment="1" applyProtection="0">
      <alignment horizontal="center" vertical="bottom" wrapText="1"/>
    </xf>
    <xf numFmtId="0" fontId="0" fillId="2" borderId="11" applyNumberFormat="0" applyFont="1" applyFill="1" applyBorder="1" applyAlignment="1" applyProtection="0">
      <alignment vertical="center"/>
    </xf>
    <xf numFmtId="0" fontId="6" fillId="2" borderId="6" applyNumberFormat="0" applyFont="1" applyFill="1" applyBorder="1" applyAlignment="1" applyProtection="0">
      <alignment horizontal="center" vertical="bottom"/>
    </xf>
    <xf numFmtId="49" fontId="6" fillId="2" borderId="12" applyNumberFormat="1" applyFont="1" applyFill="1" applyBorder="1" applyAlignment="1" applyProtection="0">
      <alignment horizontal="center" vertical="center" wrapText="1"/>
    </xf>
    <xf numFmtId="3" fontId="0" fillId="2" borderId="8" applyNumberFormat="1" applyFont="1" applyFill="1" applyBorder="1" applyAlignment="1" applyProtection="0">
      <alignment vertical="center"/>
    </xf>
    <xf numFmtId="0" fontId="0" fillId="2" borderId="14" applyNumberFormat="0" applyFont="1" applyFill="1" applyBorder="1" applyAlignment="1" applyProtection="0">
      <alignment vertical="center"/>
    </xf>
    <xf numFmtId="3" fontId="0" fillId="2" borderId="14" applyNumberFormat="1" applyFont="1" applyFill="1" applyBorder="1" applyAlignment="1" applyProtection="0">
      <alignment vertical="center"/>
    </xf>
    <xf numFmtId="4" fontId="0" fillId="2" borderId="9" applyNumberFormat="1" applyFont="1" applyFill="1" applyBorder="1" applyAlignment="1" applyProtection="0">
      <alignment vertical="bottom"/>
    </xf>
    <xf numFmtId="3" fontId="6" fillId="3" borderId="8" applyNumberFormat="1" applyFont="1" applyFill="1" applyBorder="1" applyAlignment="1" applyProtection="0">
      <alignment horizontal="center" vertical="center"/>
    </xf>
    <xf numFmtId="3" fontId="0" fillId="2" borderId="6" applyNumberFormat="1" applyFont="1" applyFill="1" applyBorder="1" applyAlignment="1" applyProtection="0">
      <alignment vertical="center"/>
    </xf>
    <xf numFmtId="49" fontId="6" fillId="2" borderId="5" applyNumberFormat="1" applyFont="1" applyFill="1" applyBorder="1" applyAlignment="1" applyProtection="0">
      <alignment vertical="bottom"/>
    </xf>
    <xf numFmtId="1" fontId="0" fillId="2" borderId="8" applyNumberFormat="1" applyFont="1" applyFill="1" applyBorder="1" applyAlignment="1" applyProtection="0">
      <alignment vertical="center"/>
    </xf>
    <xf numFmtId="49" fontId="6" fillId="3" borderId="13" applyNumberFormat="1" applyFont="1" applyFill="1" applyBorder="1" applyAlignment="1" applyProtection="0">
      <alignment horizontal="right" vertical="bottom"/>
    </xf>
    <xf numFmtId="1" fontId="6" fillId="2" borderId="8" applyNumberFormat="1" applyFont="1" applyFill="1" applyBorder="1" applyAlignment="1" applyProtection="0">
      <alignment horizontal="center" vertical="center"/>
    </xf>
    <xf numFmtId="0" fontId="9" fillId="2" borderId="9" applyNumberFormat="0" applyFont="1" applyFill="1" applyBorder="1" applyAlignment="1" applyProtection="0">
      <alignment vertical="bottom"/>
    </xf>
    <xf numFmtId="49" fontId="4" fillId="2" borderId="13" applyNumberFormat="1" applyFont="1" applyFill="1" applyBorder="1" applyAlignment="1" applyProtection="0">
      <alignment horizontal="right" vertical="bottom"/>
    </xf>
    <xf numFmtId="0" fontId="0" fillId="2" borderId="17" applyNumberFormat="0" applyFont="1" applyFill="1" applyBorder="1" applyAlignment="1" applyProtection="0">
      <alignment vertical="center"/>
    </xf>
    <xf numFmtId="0" fontId="5" fillId="2" borderId="20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21" applyNumberFormat="1" applyFont="1" applyFill="1" applyBorder="1" applyAlignment="1" applyProtection="0">
      <alignment horizontal="left" vertical="bottom"/>
    </xf>
    <xf numFmtId="49" fontId="6" fillId="2" borderId="8" applyNumberFormat="1" applyFont="1" applyFill="1" applyBorder="1" applyAlignment="1" applyProtection="0">
      <alignment horizontal="center" vertical="bottom"/>
    </xf>
    <xf numFmtId="49" fontId="6" fillId="2" borderId="8" applyNumberFormat="1" applyFont="1" applyFill="1" applyBorder="1" applyAlignment="1" applyProtection="0">
      <alignment horizontal="center" vertical="bottom" wrapText="1"/>
    </xf>
    <xf numFmtId="49" fontId="6" fillId="2" borderId="8" applyNumberFormat="1" applyFont="1" applyFill="1" applyBorder="1" applyAlignment="1" applyProtection="0">
      <alignment horizontal="left" vertical="bottom" wrapText="1"/>
    </xf>
    <xf numFmtId="49" fontId="6" fillId="2" borderId="8" applyNumberFormat="1" applyFont="1" applyFill="1" applyBorder="1" applyAlignment="1" applyProtection="0">
      <alignment horizontal="left" vertical="bottom"/>
    </xf>
    <xf numFmtId="49" fontId="6" fillId="2" borderId="8" applyNumberFormat="1" applyFont="1" applyFill="1" applyBorder="1" applyAlignment="1" applyProtection="0">
      <alignment horizontal="center" vertical="center"/>
    </xf>
    <xf numFmtId="0" fontId="0" fillId="2" borderId="22" applyNumberFormat="0" applyFont="1" applyFill="1" applyBorder="1" applyAlignment="1" applyProtection="0">
      <alignment vertical="bottom"/>
    </xf>
    <xf numFmtId="59" fontId="0" fillId="2" borderId="8" applyNumberFormat="1" applyFont="1" applyFill="1" applyBorder="1" applyAlignment="1" applyProtection="0">
      <alignment vertical="bottom"/>
    </xf>
    <xf numFmtId="49" fontId="0" fillId="2" borderId="8" applyNumberFormat="1" applyFont="1" applyFill="1" applyBorder="1" applyAlignment="1" applyProtection="0">
      <alignment vertical="bottom"/>
    </xf>
    <xf numFmtId="49" fontId="8" fillId="2" borderId="8" applyNumberFormat="1" applyFont="1" applyFill="1" applyBorder="1" applyAlignment="1" applyProtection="0">
      <alignment horizontal="left" vertical="bottom"/>
    </xf>
    <xf numFmtId="2" fontId="8" fillId="2" borderId="8" applyNumberFormat="1" applyFont="1" applyFill="1" applyBorder="1" applyAlignment="1" applyProtection="0">
      <alignment horizontal="center" vertical="bottom"/>
    </xf>
    <xf numFmtId="2" fontId="6" fillId="2" borderId="8" applyNumberFormat="1" applyFont="1" applyFill="1" applyBorder="1" applyAlignment="1" applyProtection="0">
      <alignment horizontal="center" vertical="bottom"/>
    </xf>
    <xf numFmtId="0" fontId="8" fillId="2" borderId="8" applyNumberFormat="0" applyFont="1" applyFill="1" applyBorder="1" applyAlignment="1" applyProtection="0">
      <alignment horizontal="left" vertical="bottom"/>
    </xf>
    <xf numFmtId="59" fontId="8" fillId="2" borderId="8" applyNumberFormat="1" applyFont="1" applyFill="1" applyBorder="1" applyAlignment="1" applyProtection="0">
      <alignment horizontal="left" vertical="bottom"/>
    </xf>
    <xf numFmtId="0" fontId="0" fillId="2" borderId="8" applyNumberFormat="0" applyFont="1" applyFill="1" applyBorder="1" applyAlignment="1" applyProtection="0">
      <alignment vertical="bottom"/>
    </xf>
    <xf numFmtId="0" fontId="6" fillId="2" borderId="22" applyNumberFormat="0" applyFont="1" applyFill="1" applyBorder="1" applyAlignment="1" applyProtection="0">
      <alignment vertical="bottom"/>
    </xf>
    <xf numFmtId="0" fontId="0" fillId="2" borderId="23" applyNumberFormat="0" applyFont="1" applyFill="1" applyBorder="1" applyAlignment="1" applyProtection="0">
      <alignment vertical="bottom"/>
    </xf>
    <xf numFmtId="0" fontId="0" fillId="2" borderId="24" applyNumberFormat="0" applyFont="1" applyFill="1" applyBorder="1" applyAlignment="1" applyProtection="0">
      <alignment vertical="bottom"/>
    </xf>
    <xf numFmtId="49" fontId="0" fillId="2" borderId="22" applyNumberFormat="1" applyFont="1" applyFill="1" applyBorder="1" applyAlignment="1" applyProtection="0">
      <alignment vertical="bottom"/>
    </xf>
    <xf numFmtId="0" fontId="8" fillId="2" borderId="8" applyNumberFormat="1" applyFont="1" applyFill="1" applyBorder="1" applyAlignment="1" applyProtection="0">
      <alignment horizontal="left" vertical="center"/>
    </xf>
    <xf numFmtId="49" fontId="6" fillId="2" borderId="22" applyNumberFormat="1" applyFont="1" applyFill="1" applyBorder="1" applyAlignment="1" applyProtection="0">
      <alignment vertical="bottom"/>
    </xf>
    <xf numFmtId="59" fontId="0" fillId="2" borderId="25" applyNumberFormat="1" applyFont="1" applyFill="1" applyBorder="1" applyAlignment="1" applyProtection="0">
      <alignment vertical="bottom"/>
    </xf>
    <xf numFmtId="59" fontId="0" fillId="2" borderId="11" applyNumberFormat="1" applyFont="1" applyFill="1" applyBorder="1" applyAlignment="1" applyProtection="0">
      <alignment vertical="bottom"/>
    </xf>
    <xf numFmtId="59" fontId="8" fillId="2" borderId="11" applyNumberFormat="1" applyFont="1" applyFill="1" applyBorder="1" applyAlignment="1" applyProtection="0">
      <alignment horizontal="left" vertical="bottom"/>
    </xf>
    <xf numFmtId="2" fontId="8" fillId="2" borderId="11" applyNumberFormat="1" applyFont="1" applyFill="1" applyBorder="1" applyAlignment="1" applyProtection="0">
      <alignment horizontal="center" vertical="bottom"/>
    </xf>
    <xf numFmtId="2" fontId="6" fillId="2" borderId="11" applyNumberFormat="1" applyFont="1" applyFill="1" applyBorder="1" applyAlignment="1" applyProtection="0">
      <alignment horizontal="center" vertical="bottom"/>
    </xf>
    <xf numFmtId="59" fontId="0" fillId="2" borderId="5" applyNumberFormat="1" applyFont="1" applyFill="1" applyBorder="1" applyAlignment="1" applyProtection="0">
      <alignment vertical="bottom"/>
    </xf>
    <xf numFmtId="59" fontId="0" fillId="2" borderId="6" applyNumberFormat="1" applyFont="1" applyFill="1" applyBorder="1" applyAlignment="1" applyProtection="0">
      <alignment vertical="bottom"/>
    </xf>
    <xf numFmtId="59" fontId="8" fillId="2" borderId="6" applyNumberFormat="1" applyFont="1" applyFill="1" applyBorder="1" applyAlignment="1" applyProtection="0">
      <alignment horizontal="left" vertical="bottom"/>
    </xf>
    <xf numFmtId="2" fontId="8" fillId="2" borderId="6" applyNumberFormat="1" applyFont="1" applyFill="1" applyBorder="1" applyAlignment="1" applyProtection="0">
      <alignment horizontal="center" vertical="bottom"/>
    </xf>
    <xf numFmtId="2" fontId="6" fillId="2" borderId="6" applyNumberFormat="1" applyFont="1" applyFill="1" applyBorder="1" applyAlignment="1" applyProtection="0">
      <alignment horizontal="center" vertical="bottom"/>
    </xf>
    <xf numFmtId="49" fontId="0" fillId="2" borderId="6" applyNumberFormat="1" applyFont="1" applyFill="1" applyBorder="1" applyAlignment="1" applyProtection="0">
      <alignment vertical="bottom"/>
    </xf>
    <xf numFmtId="0" fontId="8" fillId="2" borderId="6" applyNumberFormat="0" applyFont="1" applyFill="1" applyBorder="1" applyAlignment="1" applyProtection="0">
      <alignment horizontal="left" vertical="bottom" wrapText="1"/>
    </xf>
    <xf numFmtId="0" fontId="8" fillId="2" borderId="6" applyNumberFormat="0" applyFont="1" applyFill="1" applyBorder="1" applyAlignment="1" applyProtection="0">
      <alignment horizontal="left" vertical="bottom"/>
    </xf>
    <xf numFmtId="4" fontId="6" fillId="2" borderId="6" applyNumberFormat="1" applyFont="1" applyFill="1" applyBorder="1" applyAlignment="1" applyProtection="0">
      <alignment horizontal="center" vertical="center" wrapText="1"/>
    </xf>
    <xf numFmtId="0" fontId="0" fillId="2" borderId="6" applyNumberFormat="0" applyFont="1" applyFill="1" applyBorder="1" applyAlignment="1" applyProtection="0">
      <alignment vertical="bottom" wrapText="1"/>
    </xf>
    <xf numFmtId="2" fontId="0" fillId="2" borderId="6" applyNumberFormat="1" applyFont="1" applyFill="1" applyBorder="1" applyAlignment="1" applyProtection="0">
      <alignment vertical="center" wrapText="1"/>
    </xf>
    <xf numFmtId="49" fontId="8" fillId="2" borderId="6" applyNumberFormat="1" applyFont="1" applyFill="1" applyBorder="1" applyAlignment="1" applyProtection="0">
      <alignment horizontal="center" vertical="bottom"/>
    </xf>
    <xf numFmtId="49" fontId="0" fillId="2" borderId="6" applyNumberFormat="1" applyFont="1" applyFill="1" applyBorder="1" applyAlignment="1" applyProtection="0">
      <alignment vertical="center"/>
    </xf>
    <xf numFmtId="49" fontId="8" fillId="2" borderId="10" applyNumberFormat="1" applyFont="1" applyFill="1" applyBorder="1" applyAlignment="1" applyProtection="0">
      <alignment horizontal="center" vertical="bottom"/>
    </xf>
    <xf numFmtId="14" fontId="0" fillId="2" borderId="5" applyNumberFormat="1" applyFont="1" applyFill="1" applyBorder="1" applyAlignment="1" applyProtection="0">
      <alignment vertical="bottom"/>
    </xf>
    <xf numFmtId="49" fontId="0" fillId="2" borderId="17" applyNumberFormat="1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6" fillId="2" borderId="21" applyNumberFormat="1" applyFont="1" applyFill="1" applyBorder="1" applyAlignment="1" applyProtection="0">
      <alignment horizontal="left" vertical="bottom"/>
    </xf>
    <xf numFmtId="61" fontId="8" fillId="2" borderId="8" applyNumberFormat="1" applyFont="1" applyFill="1" applyBorder="1" applyAlignment="1" applyProtection="0">
      <alignment horizontal="center" vertical="bottom"/>
    </xf>
    <xf numFmtId="49" fontId="8" fillId="2" borderId="8" applyNumberFormat="1" applyFont="1" applyFill="1" applyBorder="1" applyAlignment="1" applyProtection="0">
      <alignment horizontal="center" vertical="bottom"/>
    </xf>
    <xf numFmtId="0" fontId="8" fillId="2" borderId="8" applyNumberFormat="1" applyFont="1" applyFill="1" applyBorder="1" applyAlignment="1" applyProtection="0">
      <alignment horizontal="center" vertical="bottom"/>
    </xf>
    <xf numFmtId="0" fontId="8" fillId="2" borderId="8" applyNumberFormat="0" applyFont="1" applyFill="1" applyBorder="1" applyAlignment="1" applyProtection="0">
      <alignment horizontal="center" vertical="bottom"/>
    </xf>
    <xf numFmtId="61" fontId="8" fillId="2" borderId="25" applyNumberFormat="1" applyFont="1" applyFill="1" applyBorder="1" applyAlignment="1" applyProtection="0">
      <alignment horizontal="center" vertical="bottom"/>
    </xf>
    <xf numFmtId="0" fontId="0" fillId="2" borderId="11" applyNumberFormat="0" applyFont="1" applyFill="1" applyBorder="1" applyAlignment="1" applyProtection="0">
      <alignment vertical="bottom"/>
    </xf>
    <xf numFmtId="0" fontId="8" fillId="2" borderId="11" applyNumberFormat="0" applyFont="1" applyFill="1" applyBorder="1" applyAlignment="1" applyProtection="0">
      <alignment horizontal="center" vertical="bottom"/>
    </xf>
    <xf numFmtId="61" fontId="8" fillId="2" borderId="5" applyNumberFormat="1" applyFont="1" applyFill="1" applyBorder="1" applyAlignment="1" applyProtection="0">
      <alignment horizontal="center" vertical="bottom"/>
    </xf>
    <xf numFmtId="4" fontId="6" fillId="2" borderId="6" applyNumberFormat="1" applyFont="1" applyFill="1" applyBorder="1" applyAlignment="1" applyProtection="0">
      <alignment horizontal="center" vertical="center"/>
    </xf>
    <xf numFmtId="4" fontId="8" fillId="2" borderId="6" applyNumberFormat="1" applyFont="1" applyFill="1" applyBorder="1" applyAlignment="1" applyProtection="0">
      <alignment horizontal="center" vertical="center"/>
    </xf>
    <xf numFmtId="62" fontId="0" fillId="2" borderId="6" applyNumberFormat="1" applyFont="1" applyFill="1" applyBorder="1" applyAlignment="1" applyProtection="0">
      <alignment vertical="bottom"/>
    </xf>
    <xf numFmtId="4" fontId="0" fillId="2" borderId="6" applyNumberFormat="1" applyFont="1" applyFill="1" applyBorder="1" applyAlignment="1" applyProtection="0">
      <alignment vertical="bottom"/>
    </xf>
    <xf numFmtId="0" fontId="0" fillId="2" borderId="26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0" fontId="19" fillId="2" borderId="8" applyNumberFormat="0" applyFont="1" applyFill="1" applyBorder="1" applyAlignment="1" applyProtection="0">
      <alignment vertical="bottom"/>
    </xf>
    <xf numFmtId="61" fontId="8" fillId="2" borderId="16" applyNumberFormat="1" applyFont="1" applyFill="1" applyBorder="1" applyAlignment="1" applyProtection="0">
      <alignment horizontal="center" vertical="bottom"/>
    </xf>
    <xf numFmtId="0" fontId="0" fillId="2" borderId="27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62" fontId="12" fillId="2" borderId="2" applyNumberFormat="1" applyFont="1" applyFill="1" applyBorder="1" applyAlignment="1" applyProtection="0">
      <alignment horizontal="center" vertical="bottom"/>
    </xf>
    <xf numFmtId="0" fontId="12" fillId="2" borderId="2" applyNumberFormat="0" applyFont="1" applyFill="1" applyBorder="1" applyAlignment="1" applyProtection="0">
      <alignment vertical="bottom"/>
    </xf>
    <xf numFmtId="62" fontId="9" fillId="2" borderId="2" applyNumberFormat="1" applyFont="1" applyFill="1" applyBorder="1" applyAlignment="1" applyProtection="0">
      <alignment vertical="bottom"/>
    </xf>
    <xf numFmtId="62" fontId="20" fillId="2" borderId="2" applyNumberFormat="1" applyFont="1" applyFill="1" applyBorder="1" applyAlignment="1" applyProtection="0">
      <alignment horizontal="center" vertical="bottom"/>
    </xf>
    <xf numFmtId="49" fontId="6" fillId="2" borderId="5" applyNumberFormat="1" applyFont="1" applyFill="1" applyBorder="1" applyAlignment="1" applyProtection="0">
      <alignment horizontal="right" vertical="center"/>
    </xf>
    <xf numFmtId="59" fontId="6" fillId="2" borderId="6" applyNumberFormat="1" applyFont="1" applyFill="1" applyBorder="1" applyAlignment="1" applyProtection="0">
      <alignment horizontal="center" vertical="bottom"/>
    </xf>
    <xf numFmtId="59" fontId="6" fillId="2" borderId="6" applyNumberFormat="1" applyFont="1" applyFill="1" applyBorder="1" applyAlignment="1" applyProtection="0">
      <alignment horizontal="left" vertical="bottom"/>
    </xf>
    <xf numFmtId="0" fontId="9" fillId="2" borderId="6" applyNumberFormat="0" applyFont="1" applyFill="1" applyBorder="1" applyAlignment="1" applyProtection="0">
      <alignment vertical="bottom"/>
    </xf>
    <xf numFmtId="62" fontId="9" fillId="2" borderId="6" applyNumberFormat="1" applyFont="1" applyFill="1" applyBorder="1" applyAlignment="1" applyProtection="0">
      <alignment vertical="bottom"/>
    </xf>
    <xf numFmtId="62" fontId="21" fillId="2" borderId="6" applyNumberFormat="1" applyFont="1" applyFill="1" applyBorder="1" applyAlignment="1" applyProtection="0">
      <alignment horizontal="center" vertical="bottom"/>
    </xf>
    <xf numFmtId="0" fontId="22" fillId="2" borderId="5" applyNumberFormat="0" applyFont="1" applyFill="1" applyBorder="1" applyAlignment="1" applyProtection="0">
      <alignment vertical="bottom"/>
    </xf>
    <xf numFmtId="0" fontId="22" fillId="2" borderId="6" applyNumberFormat="0" applyFont="1" applyFill="1" applyBorder="1" applyAlignment="1" applyProtection="0">
      <alignment horizontal="center" vertical="bottom"/>
    </xf>
    <xf numFmtId="0" fontId="23" fillId="2" borderId="6" applyNumberFormat="0" applyFont="1" applyFill="1" applyBorder="1" applyAlignment="1" applyProtection="0">
      <alignment horizontal="center" vertical="bottom"/>
    </xf>
    <xf numFmtId="0" fontId="22" fillId="2" borderId="6" applyNumberFormat="0" applyFont="1" applyFill="1" applyBorder="1" applyAlignment="1" applyProtection="0">
      <alignment vertical="bottom"/>
    </xf>
    <xf numFmtId="62" fontId="23" fillId="2" borderId="6" applyNumberFormat="1" applyFont="1" applyFill="1" applyBorder="1" applyAlignment="1" applyProtection="0">
      <alignment horizontal="center" vertical="bottom"/>
    </xf>
    <xf numFmtId="0" fontId="9" fillId="2" borderId="5" applyNumberFormat="0" applyFont="1" applyFill="1" applyBorder="1" applyAlignment="1" applyProtection="0">
      <alignment vertical="bottom"/>
    </xf>
    <xf numFmtId="0" fontId="6" fillId="2" borderId="6" applyNumberFormat="0" applyFont="1" applyFill="1" applyBorder="1" applyAlignment="1" applyProtection="0">
      <alignment vertical="bottom"/>
    </xf>
    <xf numFmtId="4" fontId="0" fillId="2" borderId="8" applyNumberFormat="1" applyFont="1" applyFill="1" applyBorder="1" applyAlignment="1" applyProtection="0">
      <alignment vertical="bottom"/>
    </xf>
    <xf numFmtId="62" fontId="4" fillId="2" borderId="9" applyNumberFormat="1" applyFont="1" applyFill="1" applyBorder="1" applyAlignment="1" applyProtection="0">
      <alignment vertical="bottom"/>
    </xf>
    <xf numFmtId="49" fontId="8" fillId="2" borderId="7" applyNumberFormat="1" applyFont="1" applyFill="1" applyBorder="1" applyAlignment="1" applyProtection="0">
      <alignment horizontal="right" vertical="bottom"/>
    </xf>
    <xf numFmtId="4" fontId="8" fillId="2" borderId="8" applyNumberFormat="1" applyFont="1" applyFill="1" applyBorder="1" applyAlignment="1" applyProtection="0">
      <alignment horizontal="center" vertical="bottom"/>
    </xf>
    <xf numFmtId="0" fontId="4" fillId="2" borderId="9" applyNumberFormat="0" applyFont="1" applyFill="1" applyBorder="1" applyAlignment="1" applyProtection="0">
      <alignment vertical="bottom"/>
    </xf>
    <xf numFmtId="49" fontId="6" fillId="2" borderId="13" applyNumberFormat="1" applyFont="1" applyFill="1" applyBorder="1" applyAlignment="1" applyProtection="0">
      <alignment horizontal="right" vertical="bottom"/>
    </xf>
    <xf numFmtId="4" fontId="5" fillId="2" borderId="8" applyNumberFormat="1" applyFont="1" applyFill="1" applyBorder="1" applyAlignment="1" applyProtection="0">
      <alignment horizontal="center" vertical="bottom"/>
    </xf>
    <xf numFmtId="0" fontId="9" fillId="2" borderId="11" applyNumberFormat="0" applyFont="1" applyFill="1" applyBorder="1" applyAlignment="1" applyProtection="0">
      <alignment horizontal="center" vertical="bottom"/>
    </xf>
    <xf numFmtId="4" fontId="6" fillId="2" borderId="8" applyNumberFormat="1" applyFont="1" applyFill="1" applyBorder="1" applyAlignment="1" applyProtection="0">
      <alignment horizontal="center" vertical="bottom"/>
    </xf>
    <xf numFmtId="0" fontId="5" fillId="2" borderId="6" applyNumberFormat="0" applyFont="1" applyFill="1" applyBorder="1" applyAlignment="1" applyProtection="0">
      <alignment horizontal="right" vertical="bottom"/>
    </xf>
    <xf numFmtId="4" fontId="6" fillId="2" borderId="11" applyNumberFormat="1" applyFont="1" applyFill="1" applyBorder="1" applyAlignment="1" applyProtection="0">
      <alignment horizontal="center" vertical="bottom"/>
    </xf>
    <xf numFmtId="4" fontId="6" fillId="2" borderId="6" applyNumberFormat="1" applyFont="1" applyFill="1" applyBorder="1" applyAlignment="1" applyProtection="0">
      <alignment horizontal="center" vertical="bottom"/>
    </xf>
    <xf numFmtId="62" fontId="4" fillId="2" borderId="6" applyNumberFormat="1" applyFont="1" applyFill="1" applyBorder="1" applyAlignment="1" applyProtection="0">
      <alignment vertical="bottom"/>
    </xf>
    <xf numFmtId="4" fontId="5" fillId="2" borderId="6" applyNumberFormat="1" applyFont="1" applyFill="1" applyBorder="1" applyAlignment="1" applyProtection="0">
      <alignment horizontal="center" vertical="bottom"/>
    </xf>
    <xf numFmtId="61" fontId="6" fillId="2" borderId="12" applyNumberFormat="1" applyFont="1" applyFill="1" applyBorder="1" applyAlignment="1" applyProtection="0">
      <alignment horizontal="center" vertical="bottom"/>
    </xf>
    <xf numFmtId="49" fontId="6" fillId="2" borderId="6" applyNumberFormat="1" applyFont="1" applyFill="1" applyBorder="1" applyAlignment="1" applyProtection="0">
      <alignment horizontal="right" vertical="bottom"/>
    </xf>
    <xf numFmtId="59" fontId="6" fillId="2" borderId="12" applyNumberFormat="1" applyFont="1" applyFill="1" applyBorder="1" applyAlignment="1" applyProtection="0">
      <alignment horizontal="center" vertical="center"/>
    </xf>
    <xf numFmtId="4" fontId="6" fillId="2" borderId="8" applyNumberFormat="1" applyFont="1" applyFill="1" applyBorder="1" applyAlignment="1" applyProtection="0">
      <alignment horizontal="center" vertical="center"/>
    </xf>
    <xf numFmtId="4" fontId="24" fillId="2" borderId="9" applyNumberFormat="1" applyFont="1" applyFill="1" applyBorder="1" applyAlignment="1" applyProtection="0">
      <alignment vertical="bottom"/>
    </xf>
    <xf numFmtId="62" fontId="8" fillId="2" borderId="11" applyNumberFormat="1" applyFont="1" applyFill="1" applyBorder="1" applyAlignment="1" applyProtection="0">
      <alignment horizontal="center" vertical="bottom"/>
    </xf>
    <xf numFmtId="4" fontId="24" fillId="2" borderId="6" applyNumberFormat="1" applyFont="1" applyFill="1" applyBorder="1" applyAlignment="1" applyProtection="0">
      <alignment vertical="bottom"/>
    </xf>
    <xf numFmtId="49" fontId="15" fillId="2" borderId="6" applyNumberFormat="1" applyFont="1" applyFill="1" applyBorder="1" applyAlignment="1" applyProtection="0">
      <alignment horizontal="right" vertical="bottom"/>
    </xf>
    <xf numFmtId="63" fontId="15" fillId="2" borderId="11" applyNumberFormat="1" applyFont="1" applyFill="1" applyBorder="1" applyAlignment="1" applyProtection="0">
      <alignment horizontal="left" vertical="center"/>
    </xf>
    <xf numFmtId="62" fontId="0" fillId="2" borderId="6" applyNumberFormat="1" applyFont="1" applyFill="1" applyBorder="1" applyAlignment="1" applyProtection="0">
      <alignment horizontal="center" vertical="bottom"/>
    </xf>
    <xf numFmtId="64" fontId="0" fillId="2" borderId="6" applyNumberFormat="1" applyFont="1" applyFill="1" applyBorder="1" applyAlignment="1" applyProtection="0">
      <alignment vertical="bottom"/>
    </xf>
    <xf numFmtId="49" fontId="0" fillId="2" borderId="10" applyNumberFormat="1" applyFont="1" applyFill="1" applyBorder="1" applyAlignment="1" applyProtection="0">
      <alignment vertical="bottom"/>
    </xf>
    <xf numFmtId="0" fontId="25" fillId="2" borderId="6" applyNumberFormat="0" applyFont="1" applyFill="1" applyBorder="1" applyAlignment="1" applyProtection="0">
      <alignment vertical="bottom"/>
    </xf>
    <xf numFmtId="4" fontId="9" fillId="2" borderId="6" applyNumberFormat="1" applyFont="1" applyFill="1" applyBorder="1" applyAlignment="1" applyProtection="0">
      <alignment vertical="bottom"/>
    </xf>
    <xf numFmtId="62" fontId="4" fillId="2" borderId="17" applyNumberFormat="1" applyFont="1" applyFill="1" applyBorder="1" applyAlignment="1" applyProtection="0">
      <alignment vertical="bottom"/>
    </xf>
    <xf numFmtId="62" fontId="0" fillId="2" borderId="17" applyNumberFormat="1" applyFont="1" applyFill="1" applyBorder="1" applyAlignment="1" applyProtection="0">
      <alignment vertical="bottom"/>
    </xf>
    <xf numFmtId="0" fontId="25" fillId="2" borderId="17" applyNumberFormat="0" applyFont="1" applyFill="1" applyBorder="1" applyAlignment="1" applyProtection="0">
      <alignment vertical="bottom"/>
    </xf>
    <xf numFmtId="4" fontId="9" fillId="2" borderId="17" applyNumberFormat="1" applyFont="1" applyFill="1" applyBorder="1" applyAlignment="1" applyProtection="0">
      <alignment vertical="bottom"/>
    </xf>
    <xf numFmtId="0" fontId="4" fillId="2" borderId="17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26" fillId="2" borderId="1" applyNumberFormat="1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center"/>
    </xf>
    <xf numFmtId="49" fontId="26" fillId="2" borderId="5" applyNumberFormat="1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center"/>
    </xf>
    <xf numFmtId="0" fontId="26" fillId="2" borderId="5" applyNumberFormat="0" applyFont="1" applyFill="1" applyBorder="1" applyAlignment="1" applyProtection="0">
      <alignment vertical="bottom"/>
    </xf>
    <xf numFmtId="49" fontId="0" fillId="2" borderId="5" applyNumberFormat="1" applyFont="1" applyFill="1" applyBorder="1" applyAlignment="1" applyProtection="0">
      <alignment vertical="bottom"/>
    </xf>
    <xf numFmtId="49" fontId="8" fillId="2" borderId="7" applyNumberFormat="1" applyFont="1" applyFill="1" applyBorder="1" applyAlignment="1" applyProtection="0">
      <alignment horizontal="right" vertical="center"/>
    </xf>
    <xf numFmtId="59" fontId="8" fillId="2" borderId="8" applyNumberFormat="1" applyFont="1" applyFill="1" applyBorder="1" applyAlignment="1" applyProtection="0">
      <alignment horizontal="center" vertical="bottom"/>
    </xf>
    <xf numFmtId="0" fontId="0" fillId="2" borderId="22" applyNumberFormat="0" applyFont="1" applyFill="1" applyBorder="1" applyAlignment="1" applyProtection="0">
      <alignment vertical="center"/>
    </xf>
    <xf numFmtId="49" fontId="8" fillId="2" borderId="12" applyNumberFormat="1" applyFont="1" applyFill="1" applyBorder="1" applyAlignment="1" applyProtection="0">
      <alignment horizontal="center" vertical="center"/>
    </xf>
    <xf numFmtId="0" fontId="8" fillId="2" borderId="22" applyNumberFormat="0" applyFont="1" applyFill="1" applyBorder="1" applyAlignment="1" applyProtection="0">
      <alignment vertical="bottom"/>
    </xf>
    <xf numFmtId="0" fontId="8" fillId="2" borderId="6" applyNumberFormat="0" applyFont="1" applyFill="1" applyBorder="1" applyAlignment="1" applyProtection="0">
      <alignment horizontal="right" vertical="bottom"/>
    </xf>
    <xf numFmtId="0" fontId="8" fillId="2" borderId="15" applyNumberFormat="0" applyFont="1" applyFill="1" applyBorder="1" applyAlignment="1" applyProtection="0">
      <alignment horizontal="center" vertical="center"/>
    </xf>
    <xf numFmtId="0" fontId="8" fillId="2" borderId="11" applyNumberFormat="0" applyFont="1" applyFill="1" applyBorder="1" applyAlignment="1" applyProtection="0">
      <alignment horizontal="center" vertical="center"/>
    </xf>
    <xf numFmtId="0" fontId="8" fillId="2" borderId="6" applyNumberFormat="0" applyFont="1" applyFill="1" applyBorder="1" applyAlignment="1" applyProtection="0">
      <alignment horizontal="center" vertical="center"/>
    </xf>
    <xf numFmtId="49" fontId="8" fillId="2" borderId="6" applyNumberFormat="1" applyFont="1" applyFill="1" applyBorder="1" applyAlignment="1" applyProtection="0">
      <alignment horizontal="right" vertical="center"/>
    </xf>
    <xf numFmtId="0" fontId="8" fillId="2" borderId="6" applyNumberFormat="0" applyFont="1" applyFill="1" applyBorder="1" applyAlignment="1" applyProtection="0">
      <alignment horizontal="right" vertical="center"/>
    </xf>
    <xf numFmtId="49" fontId="8" fillId="2" borderId="17" applyNumberFormat="1" applyFont="1" applyFill="1" applyBorder="1" applyAlignment="1" applyProtection="0">
      <alignment horizontal="right" vertical="center"/>
    </xf>
    <xf numFmtId="0" fontId="0" fillId="2" borderId="20" applyNumberFormat="0" applyFont="1" applyFill="1" applyBorder="1" applyAlignment="1" applyProtection="0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ccffcc"/>
      <rgbColor rgb="ffdd0806"/>
      <rgbColor rgb="ff4600a5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Relationship Id="rId10" Type="http://schemas.openxmlformats.org/officeDocument/2006/relationships/worksheet" Target="worksheets/sheet6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L27"/>
  <sheetViews>
    <sheetView workbookViewId="0" showGridLines="0" defaultGridColor="1"/>
  </sheetViews>
  <sheetFormatPr defaultColWidth="12.8333" defaultRowHeight="13" customHeight="1" outlineLevelRow="0" outlineLevelCol="0"/>
  <cols>
    <col min="1" max="1" width="32.3516" style="1" customWidth="1"/>
    <col min="2" max="2" width="10.5" style="1" customWidth="1"/>
    <col min="3" max="3" width="8.35156" style="1" customWidth="1"/>
    <col min="4" max="4" width="4.85156" style="1" customWidth="1"/>
    <col min="5" max="5" width="11.5" style="1" customWidth="1"/>
    <col min="6" max="6" width="12" style="1" customWidth="1"/>
    <col min="7" max="7" width="13.6719" style="1" customWidth="1"/>
    <col min="8" max="8" width="5.17188" style="1" customWidth="1"/>
    <col min="9" max="9" width="12.8516" style="1" customWidth="1"/>
    <col min="10" max="10" width="6.5" style="1" customWidth="1"/>
    <col min="11" max="12" width="12.8516" style="1" customWidth="1"/>
    <col min="13" max="16384" width="12.8516" style="1" customWidth="1"/>
  </cols>
  <sheetData>
    <row r="1" ht="23.4" customHeight="1">
      <c r="A1" t="s" s="2">
        <v>0</v>
      </c>
      <c r="B1" s="3"/>
      <c r="C1" s="3"/>
      <c r="D1" s="4"/>
      <c r="E1" s="4"/>
      <c r="F1" s="5"/>
      <c r="G1" s="4"/>
      <c r="H1" s="4"/>
      <c r="I1" s="4"/>
      <c r="J1" s="6"/>
      <c r="K1" s="4"/>
      <c r="L1" s="7"/>
    </row>
    <row r="2" ht="23.4" customHeight="1">
      <c r="A2" t="s" s="8">
        <v>1</v>
      </c>
      <c r="B2" s="9"/>
      <c r="C2" s="9"/>
      <c r="D2" s="10"/>
      <c r="E2" t="s" s="11">
        <v>2</v>
      </c>
      <c r="F2" s="12" cm="1">
        <f t="array" ref="F2">'P&amp;L 24-25'!B2</f>
        <v>45747</v>
      </c>
      <c r="G2" s="13"/>
      <c r="H2" s="10"/>
      <c r="I2" s="10"/>
      <c r="J2" s="14"/>
      <c r="K2" s="10"/>
      <c r="L2" s="15"/>
    </row>
    <row r="3" ht="16.6" customHeight="1">
      <c r="A3" s="16"/>
      <c r="B3" s="9"/>
      <c r="C3" s="9"/>
      <c r="D3" s="10"/>
      <c r="E3" s="17"/>
      <c r="F3" s="18"/>
      <c r="G3" s="19"/>
      <c r="H3" s="10"/>
      <c r="I3" s="10"/>
      <c r="J3" s="20"/>
      <c r="K3" s="10"/>
      <c r="L3" s="15"/>
    </row>
    <row r="4" ht="16.6" customHeight="1">
      <c r="A4" s="21"/>
      <c r="B4" t="s" s="22">
        <v>3</v>
      </c>
      <c r="C4" s="23"/>
      <c r="D4" s="24"/>
      <c r="E4" t="s" s="22">
        <v>3</v>
      </c>
      <c r="F4" t="s" s="22">
        <v>4</v>
      </c>
      <c r="G4" t="s" s="25">
        <v>5</v>
      </c>
      <c r="H4" s="24"/>
      <c r="I4" s="10"/>
      <c r="J4" s="20"/>
      <c r="K4" s="24"/>
      <c r="L4" s="26"/>
    </row>
    <row r="5" ht="16.6" customHeight="1">
      <c r="A5" t="s" s="27">
        <v>6</v>
      </c>
      <c r="B5" t="s" s="28">
        <v>7</v>
      </c>
      <c r="C5" t="s" s="29">
        <v>8</v>
      </c>
      <c r="D5" s="24"/>
      <c r="E5" t="s" s="28">
        <v>9</v>
      </c>
      <c r="F5" t="s" s="28">
        <v>9</v>
      </c>
      <c r="G5" t="s" s="30">
        <v>10</v>
      </c>
      <c r="H5" t="s" s="31">
        <v>11</v>
      </c>
      <c r="I5" s="10"/>
      <c r="J5" s="20"/>
      <c r="K5" s="24"/>
      <c r="L5" s="26"/>
    </row>
    <row r="6" ht="16.6" customHeight="1">
      <c r="A6" t="s" s="32">
        <v>12</v>
      </c>
      <c r="B6" s="33" cm="1">
        <f t="array" ref="B6">'P&amp;L 24-25'!B4</f>
        <v>13650</v>
      </c>
      <c r="C6" s="34" cm="1">
        <f t="array" ref="C6">B6/$B$10%</f>
        <v>94.1379310344828</v>
      </c>
      <c r="D6" s="35"/>
      <c r="E6" s="33" cm="1">
        <f t="array" ref="E6">'P&amp;L 24-25'!C4</f>
        <v>13650</v>
      </c>
      <c r="F6" s="33" cm="1">
        <f t="array" ref="F6">'P&amp;L 24-25'!R4</f>
        <v>13650</v>
      </c>
      <c r="G6" s="36" cm="1">
        <f t="array" ref="G6">-E6+F6</f>
        <v>0</v>
      </c>
      <c r="H6" s="37"/>
      <c r="I6" s="38"/>
      <c r="J6" s="20"/>
      <c r="K6" s="24"/>
      <c r="L6" s="26"/>
    </row>
    <row r="7" ht="16.6" customHeight="1">
      <c r="A7" t="s" s="32">
        <v>13</v>
      </c>
      <c r="B7" s="33" cm="1">
        <f t="array" ref="B7">'P&amp;L 24-25'!B5</f>
        <v>0</v>
      </c>
      <c r="C7" s="34" cm="1">
        <f t="array" ref="C7">B7/$B$10%</f>
        <v>0</v>
      </c>
      <c r="D7" s="35"/>
      <c r="E7" s="33" cm="1">
        <f t="array" ref="E7">'P&amp;L 24-25'!C5</f>
        <v>0</v>
      </c>
      <c r="F7" s="33" cm="1">
        <f t="array" ref="F7">'P&amp;L 24-25'!R5</f>
        <v>0</v>
      </c>
      <c r="G7" s="36" cm="1">
        <f t="array" ref="G7">-E7+F7</f>
        <v>0</v>
      </c>
      <c r="H7" s="37"/>
      <c r="I7" s="38"/>
      <c r="J7" s="20"/>
      <c r="K7" s="24"/>
      <c r="L7" s="26"/>
    </row>
    <row r="8" ht="16.6" customHeight="1">
      <c r="A8" t="s" s="32">
        <v>14</v>
      </c>
      <c r="B8" s="33" cm="1">
        <f t="array" ref="B8">'P&amp;L 24-25'!B6</f>
        <v>0</v>
      </c>
      <c r="C8" s="34" cm="1">
        <f t="array" ref="C8">B8/$B$10%</f>
        <v>0</v>
      </c>
      <c r="D8" s="35"/>
      <c r="E8" s="33" cm="1">
        <f t="array" ref="E8">'P&amp;L 24-25'!C6</f>
        <v>0</v>
      </c>
      <c r="F8" s="33" cm="1">
        <f t="array" ref="F8">'P&amp;L 24-25'!R6</f>
        <v>155.9</v>
      </c>
      <c r="G8" s="36" cm="1">
        <f t="array" ref="G8">-E8+F8</f>
        <v>155.9</v>
      </c>
      <c r="H8" s="37"/>
      <c r="I8" s="38"/>
      <c r="J8" s="20"/>
      <c r="K8" s="24"/>
      <c r="L8" s="26"/>
    </row>
    <row r="9" ht="16.6" customHeight="1">
      <c r="A9" t="s" s="32">
        <v>15</v>
      </c>
      <c r="B9" s="33" cm="1">
        <f t="array" ref="B9">'P&amp;L 24-25'!B7</f>
        <v>850</v>
      </c>
      <c r="C9" s="34" cm="1">
        <f t="array" ref="C9">B9/$B$10%</f>
        <v>5.86206896551724</v>
      </c>
      <c r="D9" s="35"/>
      <c r="E9" s="33" cm="1">
        <f t="array" ref="E9">'P&amp;L 24-25'!C7</f>
        <v>850</v>
      </c>
      <c r="F9" s="33" cm="1">
        <f t="array" ref="F9">'P&amp;L 24-25'!R7</f>
        <v>912.29</v>
      </c>
      <c r="G9" s="36" cm="1">
        <f t="array" ref="G9">-E9+F9</f>
        <v>62.29</v>
      </c>
      <c r="H9" s="37"/>
      <c r="I9" s="38"/>
      <c r="J9" s="20"/>
      <c r="K9" s="24"/>
      <c r="L9" s="26"/>
    </row>
    <row r="10" ht="18.5" customHeight="1">
      <c r="A10" t="s" s="39">
        <v>16</v>
      </c>
      <c r="B10" s="40" cm="1">
        <f t="array" ref="B10">SUM(B6:B9)</f>
        <v>14500</v>
      </c>
      <c r="C10" s="41" cm="1">
        <f t="array" ref="C10">SUM(C6:C9)</f>
        <v>100</v>
      </c>
      <c r="D10" s="42"/>
      <c r="E10" s="40" cm="1">
        <f t="array" ref="E10">SUM(E6:E9)</f>
        <v>14500</v>
      </c>
      <c r="F10" s="40" cm="1">
        <f t="array" ref="F10">SUM(F6:F9)</f>
        <v>14718.19</v>
      </c>
      <c r="G10" s="43" cm="1">
        <f t="array" ref="G10">SUM(G6:G9)</f>
        <v>218.19</v>
      </c>
      <c r="H10" s="37"/>
      <c r="I10" s="38"/>
      <c r="J10" s="20"/>
      <c r="K10" s="24"/>
      <c r="L10" s="26"/>
    </row>
    <row r="11" ht="18.5" customHeight="1">
      <c r="A11" s="44"/>
      <c r="B11" s="45"/>
      <c r="C11" s="46"/>
      <c r="D11" s="47"/>
      <c r="E11" s="45"/>
      <c r="F11" s="48"/>
      <c r="G11" s="49"/>
      <c r="H11" s="38"/>
      <c r="I11" s="38"/>
      <c r="J11" s="20"/>
      <c r="K11" s="24"/>
      <c r="L11" s="26"/>
    </row>
    <row r="12" ht="16.6" customHeight="1">
      <c r="A12" s="50"/>
      <c r="B12" s="51"/>
      <c r="C12" s="52"/>
      <c r="D12" s="24"/>
      <c r="E12" s="20"/>
      <c r="F12" s="10"/>
      <c r="G12" s="10"/>
      <c r="H12" s="38"/>
      <c r="I12" s="53"/>
      <c r="J12" s="20"/>
      <c r="K12" s="24"/>
      <c r="L12" s="26"/>
    </row>
    <row r="13" ht="16.6" customHeight="1">
      <c r="A13" s="21"/>
      <c r="B13" t="s" s="22">
        <v>3</v>
      </c>
      <c r="C13" s="23"/>
      <c r="D13" s="24"/>
      <c r="E13" t="s" s="22">
        <v>3</v>
      </c>
      <c r="F13" t="s" s="22">
        <v>4</v>
      </c>
      <c r="G13" t="s" s="25">
        <v>5</v>
      </c>
      <c r="H13" s="38"/>
      <c r="I13" s="53"/>
      <c r="J13" s="20"/>
      <c r="K13" s="24"/>
      <c r="L13" s="26"/>
    </row>
    <row r="14" ht="16.6" customHeight="1">
      <c r="A14" t="s" s="27">
        <v>17</v>
      </c>
      <c r="B14" t="str" s="54" cm="1">
        <f t="array" ref="B14">B5</f>
        <v>2023-24</v>
      </c>
      <c r="C14" t="s" s="29">
        <v>8</v>
      </c>
      <c r="D14" s="24"/>
      <c r="E14" t="s" s="28">
        <v>9</v>
      </c>
      <c r="F14" t="str" s="54" cm="1">
        <f t="array" ref="F14">F5</f>
        <v>YTD</v>
      </c>
      <c r="G14" t="s" s="30">
        <v>10</v>
      </c>
      <c r="H14" s="38"/>
      <c r="I14" s="53"/>
      <c r="J14" s="20"/>
      <c r="K14" s="24"/>
      <c r="L14" s="26"/>
    </row>
    <row r="15" ht="16.6" customHeight="1">
      <c r="A15" t="s" s="32">
        <v>20</v>
      </c>
      <c r="B15" s="33" cm="1">
        <f t="array" ref="B15">'P&amp;L 24-25'!B18</f>
        <v>8842</v>
      </c>
      <c r="C15" s="34" cm="1">
        <f t="array" ref="C15">B15/$B$18%</f>
        <v>55.2901450725363</v>
      </c>
      <c r="D15" s="35"/>
      <c r="E15" s="33" cm="1">
        <f t="array" ref="E15">'P&amp;L 24-25'!C18</f>
        <v>8842</v>
      </c>
      <c r="F15" s="33" cm="1">
        <f t="array" ref="F15">'P&amp;L 24-25'!R18</f>
        <v>8834.709999999999</v>
      </c>
      <c r="G15" s="36" cm="1">
        <f t="array" ref="G15">-E15+F15</f>
        <v>-7.29</v>
      </c>
      <c r="H15" s="37"/>
      <c r="I15" s="53"/>
      <c r="J15" s="20"/>
      <c r="K15" s="24"/>
      <c r="L15" s="26"/>
    </row>
    <row r="16" ht="16.6" customHeight="1">
      <c r="A16" t="s" s="32">
        <v>21</v>
      </c>
      <c r="B16" s="33" cm="1">
        <f t="array" ref="B16">'P&amp;L 24-25'!B28</f>
        <v>7150</v>
      </c>
      <c r="C16" s="34" cm="1">
        <f t="array" ref="C16">B16/$B$18%</f>
        <v>44.7098549274637</v>
      </c>
      <c r="D16" s="35"/>
      <c r="E16" s="33" cm="1">
        <f t="array" ref="E16">'P&amp;L 24-25'!R28</f>
        <v>3931.26</v>
      </c>
      <c r="F16" s="33" cm="1">
        <f t="array" ref="F16">'P&amp;L 24-25'!R28</f>
        <v>3931.26</v>
      </c>
      <c r="G16" s="36" cm="1">
        <f t="array" ref="G16">-E16+F16</f>
        <v>0</v>
      </c>
      <c r="H16" s="37"/>
      <c r="I16" s="53"/>
      <c r="J16" s="20"/>
      <c r="K16" s="24"/>
      <c r="L16" s="26"/>
    </row>
    <row r="17" ht="16.6" customHeight="1">
      <c r="A17" t="s" s="32">
        <v>13</v>
      </c>
      <c r="B17" s="33" cm="1">
        <f t="array" ref="B17">'P&amp;L 24-25'!B29</f>
        <v>0</v>
      </c>
      <c r="C17" s="34" cm="1">
        <f t="array" ref="C17">B17/$B$18%</f>
        <v>0</v>
      </c>
      <c r="D17" s="35"/>
      <c r="E17" s="33" cm="1">
        <f t="array" ref="E17">'P&amp;L 24-25'!R29</f>
        <v>0</v>
      </c>
      <c r="F17" s="33" cm="1">
        <f t="array" ref="F17">'P&amp;L 24-25'!R29</f>
        <v>0</v>
      </c>
      <c r="G17" s="36" cm="1">
        <f t="array" ref="G17">-E17+F17</f>
        <v>0</v>
      </c>
      <c r="H17" s="55"/>
      <c r="I17" s="56"/>
      <c r="J17" s="20"/>
      <c r="K17" s="24"/>
      <c r="L17" s="26"/>
    </row>
    <row r="18" ht="18.5" customHeight="1">
      <c r="A18" t="s" s="39">
        <v>16</v>
      </c>
      <c r="B18" s="40" cm="1">
        <f t="array" ref="B18">SUM(B15:B17)</f>
        <v>15992</v>
      </c>
      <c r="C18" s="57" cm="1">
        <f t="array" ref="C18">SUM(C15:C17)</f>
        <v>100</v>
      </c>
      <c r="D18" s="42"/>
      <c r="E18" s="40" cm="1">
        <f t="array" ref="E18">SUM(E15:E17)</f>
        <v>12773.26</v>
      </c>
      <c r="F18" s="40" cm="1">
        <f t="array" ref="F18">SUM(F15:F17)</f>
        <v>12765.97</v>
      </c>
      <c r="G18" s="43" cm="1">
        <f t="array" ref="G18">SUM(G15:G17)</f>
        <v>-7.29</v>
      </c>
      <c r="H18" s="55"/>
      <c r="I18" s="56"/>
      <c r="J18" s="20"/>
      <c r="K18" s="24"/>
      <c r="L18" s="26"/>
    </row>
    <row r="19" ht="18.5" customHeight="1">
      <c r="A19" s="44"/>
      <c r="B19" s="58"/>
      <c r="C19" s="46"/>
      <c r="D19" s="47"/>
      <c r="E19" s="45"/>
      <c r="F19" s="59"/>
      <c r="G19" s="49"/>
      <c r="H19" s="24"/>
      <c r="I19" s="56"/>
      <c r="J19" s="20"/>
      <c r="K19" s="24"/>
      <c r="L19" s="26"/>
    </row>
    <row r="20" ht="18.5" customHeight="1">
      <c r="A20" t="s" s="39">
        <v>22</v>
      </c>
      <c r="B20" s="40" cm="1">
        <f t="array" ref="B20">B10-B18</f>
        <v>-1492</v>
      </c>
      <c r="C20" s="60"/>
      <c r="D20" s="61"/>
      <c r="E20" s="62"/>
      <c r="F20" s="40" cm="1">
        <f t="array" ref="F20">F10-F18</f>
        <v>1952.22</v>
      </c>
      <c r="G20" s="63"/>
      <c r="H20" s="24"/>
      <c r="I20" s="56"/>
      <c r="J20" s="20"/>
      <c r="K20" s="24"/>
      <c r="L20" s="26"/>
    </row>
    <row r="21" ht="18.5" customHeight="1">
      <c r="A21" s="64"/>
      <c r="B21" s="48"/>
      <c r="C21" s="9"/>
      <c r="D21" s="24"/>
      <c r="E21" s="65"/>
      <c r="F21" s="48"/>
      <c r="G21" s="65"/>
      <c r="H21" s="24"/>
      <c r="I21" s="56"/>
      <c r="J21" s="20"/>
      <c r="K21" s="24"/>
      <c r="L21" s="26"/>
    </row>
    <row r="22" ht="16.6" customHeight="1">
      <c r="A22" s="66"/>
      <c r="B22" s="9"/>
      <c r="C22" s="9"/>
      <c r="D22" s="24"/>
      <c r="E22" s="67"/>
      <c r="F22" s="10"/>
      <c r="G22" s="10"/>
      <c r="H22" s="24"/>
      <c r="I22" s="20"/>
      <c r="J22" s="9"/>
      <c r="K22" s="10"/>
      <c r="L22" s="15"/>
    </row>
    <row r="23" ht="16.6" customHeight="1">
      <c r="A23" s="68"/>
      <c r="B23" s="10"/>
      <c r="C23" s="10"/>
      <c r="D23" s="10"/>
      <c r="E23" s="10"/>
      <c r="F23" s="69"/>
      <c r="G23" t="s" s="31">
        <v>11</v>
      </c>
      <c r="H23" s="10"/>
      <c r="I23" s="10"/>
      <c r="J23" s="10"/>
      <c r="K23" s="10"/>
      <c r="L23" s="15"/>
    </row>
    <row r="24" ht="16.6" customHeight="1">
      <c r="A24" s="68"/>
      <c r="B24" s="10"/>
      <c r="C24" s="10"/>
      <c r="D24" s="10"/>
      <c r="E24" t="s" s="70">
        <v>23</v>
      </c>
      <c r="F24" s="71" cm="1">
        <f t="array" ref="F24">'Bal Sheet'!F27</f>
        <v>9108.09</v>
      </c>
      <c r="G24" s="13"/>
      <c r="H24" s="10"/>
      <c r="I24" s="10"/>
      <c r="J24" s="10"/>
      <c r="K24" s="10"/>
      <c r="L24" s="15"/>
    </row>
    <row r="25" ht="16.6" customHeight="1">
      <c r="A25" s="68"/>
      <c r="B25" s="10"/>
      <c r="C25" s="10"/>
      <c r="D25" s="10"/>
      <c r="E25" t="s" s="70">
        <v>24</v>
      </c>
      <c r="F25" s="71">
        <v>3500</v>
      </c>
      <c r="G25" s="13"/>
      <c r="H25" s="10"/>
      <c r="I25" s="10"/>
      <c r="J25" s="10"/>
      <c r="K25" s="10"/>
      <c r="L25" s="15"/>
    </row>
    <row r="26" ht="16.6" customHeight="1">
      <c r="A26" s="68"/>
      <c r="B26" s="10"/>
      <c r="C26" s="10"/>
      <c r="D26" s="10"/>
      <c r="E26" t="s" s="70">
        <v>25</v>
      </c>
      <c r="F26" s="72">
        <v>0</v>
      </c>
      <c r="G26" s="13"/>
      <c r="H26" s="10"/>
      <c r="I26" s="10"/>
      <c r="J26" s="10"/>
      <c r="K26" s="10"/>
      <c r="L26" s="15"/>
    </row>
    <row r="27" ht="16.6" customHeight="1">
      <c r="A27" s="73"/>
      <c r="B27" s="74"/>
      <c r="C27" s="74"/>
      <c r="D27" s="74"/>
      <c r="E27" t="s" s="75">
        <v>22</v>
      </c>
      <c r="F27" s="71" cm="1">
        <f t="array" ref="F27">F24-(F25+F26)</f>
        <v>5608.09</v>
      </c>
      <c r="G27" t="s" s="76">
        <v>26</v>
      </c>
      <c r="H27" s="74"/>
      <c r="I27" s="74"/>
      <c r="J27" s="74"/>
      <c r="K27" s="74"/>
      <c r="L27" s="77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U48"/>
  <sheetViews>
    <sheetView workbookViewId="0" showGridLines="0" defaultGridColor="1"/>
  </sheetViews>
  <sheetFormatPr defaultColWidth="10.8333" defaultRowHeight="15" customHeight="1" outlineLevelRow="0" outlineLevelCol="0"/>
  <cols>
    <col min="1" max="1" width="28" style="78" customWidth="1"/>
    <col min="2" max="2" width="10.8516" style="78" customWidth="1"/>
    <col min="3" max="3" width="11" style="78" customWidth="1"/>
    <col min="4" max="4" width="4.5" style="78" customWidth="1"/>
    <col min="5" max="5" width="7.35156" style="78" customWidth="1"/>
    <col min="6" max="6" width="7" style="78" customWidth="1"/>
    <col min="7" max="7" width="5.17188" style="78" customWidth="1"/>
    <col min="8" max="11" width="7" style="78" customWidth="1"/>
    <col min="12" max="12" width="6.85156" style="78" customWidth="1"/>
    <col min="13" max="16" width="7" style="78" customWidth="1"/>
    <col min="17" max="17" width="3" style="78" customWidth="1"/>
    <col min="18" max="18" width="10" style="78" customWidth="1"/>
    <col min="19" max="19" width="9.35156" style="78" customWidth="1"/>
    <col min="20" max="21" width="10.8516" style="78" customWidth="1"/>
    <col min="22" max="16384" width="10.8516" style="78" customWidth="1"/>
  </cols>
  <sheetData>
    <row r="1" ht="23.4" customHeight="1">
      <c r="A1" t="s" s="2">
        <v>27</v>
      </c>
      <c r="B1" s="79"/>
      <c r="C1" s="80"/>
      <c r="D1" s="79"/>
      <c r="E1" s="80"/>
      <c r="F1" s="80"/>
      <c r="G1" s="80"/>
      <c r="H1" s="80"/>
      <c r="I1" s="80"/>
      <c r="J1" s="80"/>
      <c r="K1" s="81"/>
      <c r="L1" s="81"/>
      <c r="M1" s="81"/>
      <c r="N1" s="80"/>
      <c r="O1" s="80"/>
      <c r="P1" s="80"/>
      <c r="Q1" s="80"/>
      <c r="R1" s="80"/>
      <c r="S1" s="80"/>
      <c r="T1" s="4"/>
      <c r="U1" s="82"/>
    </row>
    <row r="2" ht="16.6" customHeight="1">
      <c r="A2" t="s" s="83">
        <v>2</v>
      </c>
      <c r="B2" s="84">
        <v>45747</v>
      </c>
      <c r="C2" t="s" s="85">
        <v>28</v>
      </c>
      <c r="D2" s="86">
        <v>12</v>
      </c>
      <c r="E2" s="87"/>
      <c r="F2" s="88"/>
      <c r="G2" s="88"/>
      <c r="H2" s="88"/>
      <c r="I2" s="88"/>
      <c r="J2" s="88"/>
      <c r="K2" s="88"/>
      <c r="L2" s="88"/>
      <c r="M2" s="88"/>
      <c r="N2" s="89"/>
      <c r="O2" s="89"/>
      <c r="P2" s="89"/>
      <c r="Q2" s="89"/>
      <c r="R2" s="89"/>
      <c r="S2" s="89"/>
      <c r="T2" s="10"/>
      <c r="U2" s="90"/>
    </row>
    <row r="3" ht="44.6" customHeight="1">
      <c r="A3" t="s" s="91">
        <v>6</v>
      </c>
      <c r="B3" t="s" s="92">
        <v>3</v>
      </c>
      <c r="C3" t="s" s="93">
        <v>29</v>
      </c>
      <c r="D3" s="94"/>
      <c r="E3" t="s" s="28">
        <v>30</v>
      </c>
      <c r="F3" t="s" s="28">
        <v>31</v>
      </c>
      <c r="G3" t="s" s="28">
        <v>32</v>
      </c>
      <c r="H3" t="s" s="28">
        <v>33</v>
      </c>
      <c r="I3" t="s" s="28">
        <v>34</v>
      </c>
      <c r="J3" t="s" s="28">
        <v>35</v>
      </c>
      <c r="K3" t="s" s="28">
        <v>36</v>
      </c>
      <c r="L3" t="s" s="28">
        <v>37</v>
      </c>
      <c r="M3" t="s" s="28">
        <v>38</v>
      </c>
      <c r="N3" t="s" s="28">
        <v>39</v>
      </c>
      <c r="O3" t="s" s="28">
        <v>40</v>
      </c>
      <c r="P3" t="s" s="28">
        <v>41</v>
      </c>
      <c r="Q3" s="95"/>
      <c r="R3" t="s" s="93">
        <v>42</v>
      </c>
      <c r="S3" t="s" s="96">
        <v>43</v>
      </c>
      <c r="T3" t="s" s="31">
        <v>11</v>
      </c>
      <c r="U3" s="90"/>
    </row>
    <row r="4" ht="16.6" customHeight="1">
      <c r="A4" t="s" s="32">
        <v>12</v>
      </c>
      <c r="B4" s="97">
        <v>13650</v>
      </c>
      <c r="C4" s="97" cm="1">
        <f t="array" ref="C4">B4*(D$2/12)</f>
        <v>13650</v>
      </c>
      <c r="D4" s="98"/>
      <c r="E4" s="97">
        <v>13650</v>
      </c>
      <c r="F4" s="97">
        <v>0</v>
      </c>
      <c r="G4" s="97">
        <v>0</v>
      </c>
      <c r="H4" s="97">
        <v>0</v>
      </c>
      <c r="I4" s="97">
        <v>0</v>
      </c>
      <c r="J4" s="97">
        <v>0</v>
      </c>
      <c r="K4" s="97">
        <v>0</v>
      </c>
      <c r="L4" s="97">
        <v>0</v>
      </c>
      <c r="M4" s="97">
        <v>0</v>
      </c>
      <c r="N4" s="97">
        <v>0</v>
      </c>
      <c r="O4" s="97">
        <v>0</v>
      </c>
      <c r="P4" s="97">
        <v>0</v>
      </c>
      <c r="Q4" s="99"/>
      <c r="R4" s="97" cm="1">
        <f t="array" ref="R4">SUM(E4:P4)</f>
        <v>13650</v>
      </c>
      <c r="S4" s="97" cm="1">
        <f t="array" ref="S4">-C4+R4</f>
        <v>0</v>
      </c>
      <c r="T4" s="13"/>
      <c r="U4" s="90"/>
    </row>
    <row r="5" ht="16.6" customHeight="1">
      <c r="A5" t="s" s="32">
        <v>13</v>
      </c>
      <c r="B5" s="97">
        <v>0</v>
      </c>
      <c r="C5" s="97" cm="1">
        <f t="array" ref="C5">B5*(D$2/12)</f>
        <v>0</v>
      </c>
      <c r="D5" s="98"/>
      <c r="E5" s="97">
        <v>0</v>
      </c>
      <c r="F5" s="97">
        <v>0</v>
      </c>
      <c r="G5" s="97">
        <v>0</v>
      </c>
      <c r="H5" s="97">
        <v>0</v>
      </c>
      <c r="I5" s="97">
        <v>0</v>
      </c>
      <c r="J5" s="97">
        <v>0</v>
      </c>
      <c r="K5" s="97">
        <v>0</v>
      </c>
      <c r="L5" s="97">
        <v>0</v>
      </c>
      <c r="M5" s="97">
        <v>0</v>
      </c>
      <c r="N5" s="97">
        <v>0</v>
      </c>
      <c r="O5" s="97">
        <v>0</v>
      </c>
      <c r="P5" s="97">
        <v>0</v>
      </c>
      <c r="Q5" s="99"/>
      <c r="R5" s="97" cm="1">
        <f t="array" ref="R5">SUM(E5:P5)</f>
        <v>0</v>
      </c>
      <c r="S5" s="97" cm="1">
        <f t="array" ref="S5">-C5+R5</f>
        <v>0</v>
      </c>
      <c r="T5" s="13"/>
      <c r="U5" s="90"/>
    </row>
    <row r="6" ht="16.6" customHeight="1">
      <c r="A6" t="s" s="32">
        <v>14</v>
      </c>
      <c r="B6" s="97">
        <v>0</v>
      </c>
      <c r="C6" s="97" cm="1">
        <f t="array" ref="C6">B6*(D$2/12)</f>
        <v>0</v>
      </c>
      <c r="D6" s="98"/>
      <c r="E6" s="97">
        <v>0</v>
      </c>
      <c r="F6" s="97">
        <v>0</v>
      </c>
      <c r="G6" s="97">
        <v>0</v>
      </c>
      <c r="H6" s="97">
        <v>5.9</v>
      </c>
      <c r="I6" s="97">
        <v>0</v>
      </c>
      <c r="J6" s="97">
        <v>0</v>
      </c>
      <c r="K6" s="97">
        <v>150</v>
      </c>
      <c r="L6" s="97">
        <v>0</v>
      </c>
      <c r="M6" s="97">
        <v>0</v>
      </c>
      <c r="N6" s="97">
        <v>0</v>
      </c>
      <c r="O6" s="97">
        <v>0</v>
      </c>
      <c r="P6" s="97">
        <v>0</v>
      </c>
      <c r="Q6" s="99"/>
      <c r="R6" s="97" cm="1">
        <f t="array" ref="R6">SUM(E6:P6)</f>
        <v>155.9</v>
      </c>
      <c r="S6" s="97" cm="1">
        <f t="array" ref="S6">-C6+R6</f>
        <v>155.9</v>
      </c>
      <c r="T6" s="13"/>
      <c r="U6" s="90"/>
    </row>
    <row r="7" ht="16.6" customHeight="1">
      <c r="A7" t="s" s="32">
        <v>15</v>
      </c>
      <c r="B7" s="97">
        <v>850</v>
      </c>
      <c r="C7" s="97" cm="1">
        <f t="array" ref="C7">B7*(D$2/12)</f>
        <v>850</v>
      </c>
      <c r="D7" s="98"/>
      <c r="E7" s="97">
        <v>0</v>
      </c>
      <c r="F7" s="97">
        <v>0</v>
      </c>
      <c r="G7" s="97">
        <v>0</v>
      </c>
      <c r="H7" s="97">
        <v>912.29</v>
      </c>
      <c r="I7" s="97">
        <v>0</v>
      </c>
      <c r="J7" s="97">
        <v>0</v>
      </c>
      <c r="K7" s="97">
        <v>0</v>
      </c>
      <c r="L7" s="97">
        <v>0</v>
      </c>
      <c r="M7" s="97">
        <v>0</v>
      </c>
      <c r="N7" s="97">
        <v>0</v>
      </c>
      <c r="O7" s="97">
        <v>0</v>
      </c>
      <c r="P7" s="97">
        <v>0</v>
      </c>
      <c r="Q7" s="99"/>
      <c r="R7" s="97" cm="1">
        <f t="array" ref="R7">SUM(E7:P7)</f>
        <v>912.29</v>
      </c>
      <c r="S7" s="97" cm="1">
        <f t="array" ref="S7">-C7+R7</f>
        <v>62.29</v>
      </c>
      <c r="T7" s="100"/>
      <c r="U7" s="90"/>
    </row>
    <row r="8" ht="18.5" customHeight="1">
      <c r="A8" t="s" s="39">
        <v>44</v>
      </c>
      <c r="B8" s="40" cm="1">
        <f t="array" ref="B8">SUM(B4:B7)</f>
        <v>14500</v>
      </c>
      <c r="C8" s="40" cm="1">
        <f t="array" ref="C8">SUM(C4:C7)</f>
        <v>14500</v>
      </c>
      <c r="D8" s="98"/>
      <c r="E8" s="101" cm="1">
        <f t="array" ref="E8">SUM(E4:E7)</f>
        <v>13650</v>
      </c>
      <c r="F8" s="101" cm="1">
        <f t="array" ref="F8">SUM(F4:F7)</f>
        <v>0</v>
      </c>
      <c r="G8" s="101" cm="1">
        <f t="array" ref="G8">SUM(G4:G7)</f>
        <v>0</v>
      </c>
      <c r="H8" s="101" cm="1">
        <f t="array" ref="H8">SUM(H4:H7)</f>
        <v>918.1900000000001</v>
      </c>
      <c r="I8" s="101" cm="1">
        <f t="array" ref="I8">SUM(I4:I7)</f>
        <v>0</v>
      </c>
      <c r="J8" s="101" cm="1">
        <f t="array" ref="J8">SUM(J4:J7)</f>
        <v>0</v>
      </c>
      <c r="K8" s="101" cm="1">
        <f t="array" ref="K8">SUM(K4:K7)</f>
        <v>150</v>
      </c>
      <c r="L8" s="101" cm="1">
        <f t="array" ref="L8">SUM(L4:L7)</f>
        <v>0</v>
      </c>
      <c r="M8" s="101" cm="1">
        <f t="array" ref="M8">SUM(M4:M7)</f>
        <v>0</v>
      </c>
      <c r="N8" s="101" cm="1">
        <f t="array" ref="N8">SUM(N4:N7)</f>
        <v>0</v>
      </c>
      <c r="O8" s="101" cm="1">
        <f t="array" ref="O8">SUM(O4:O7)</f>
        <v>0</v>
      </c>
      <c r="P8" s="101" cm="1">
        <f t="array" ref="P8">SUM(P4:P7)</f>
        <v>0</v>
      </c>
      <c r="Q8" s="99"/>
      <c r="R8" s="40" cm="1">
        <f t="array" ref="R8">SUM(R4:R7)</f>
        <v>14718.19</v>
      </c>
      <c r="S8" s="40" cm="1">
        <f t="array" ref="S8">SUM(S4:S7)</f>
        <v>218.19</v>
      </c>
      <c r="T8" s="13"/>
      <c r="U8" s="90"/>
    </row>
    <row r="9" ht="16.6" customHeight="1">
      <c r="A9" s="68"/>
      <c r="B9" s="94"/>
      <c r="C9" s="94"/>
      <c r="D9" s="89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102"/>
      <c r="R9" s="94"/>
      <c r="S9" s="94"/>
      <c r="T9" s="10"/>
      <c r="U9" s="90"/>
    </row>
    <row r="10" ht="44.6" customHeight="1">
      <c r="A10" t="s" s="103">
        <v>17</v>
      </c>
      <c r="B10" t="s" s="93">
        <v>3</v>
      </c>
      <c r="C10" t="s" s="93">
        <v>29</v>
      </c>
      <c r="D10" s="89"/>
      <c r="E10" t="s" s="28">
        <v>30</v>
      </c>
      <c r="F10" t="s" s="28">
        <v>31</v>
      </c>
      <c r="G10" t="s" s="28">
        <v>32</v>
      </c>
      <c r="H10" t="s" s="28">
        <v>33</v>
      </c>
      <c r="I10" t="s" s="28">
        <v>34</v>
      </c>
      <c r="J10" t="s" s="28">
        <v>35</v>
      </c>
      <c r="K10" t="s" s="28">
        <v>36</v>
      </c>
      <c r="L10" t="s" s="28">
        <v>37</v>
      </c>
      <c r="M10" t="s" s="28">
        <v>38</v>
      </c>
      <c r="N10" t="s" s="28">
        <v>39</v>
      </c>
      <c r="O10" t="s" s="28">
        <v>40</v>
      </c>
      <c r="P10" t="s" s="28">
        <v>41</v>
      </c>
      <c r="Q10" s="102"/>
      <c r="R10" t="s" s="93">
        <v>45</v>
      </c>
      <c r="S10" t="s" s="96">
        <v>43</v>
      </c>
      <c r="T10" t="s" s="31">
        <v>11</v>
      </c>
      <c r="U10" s="90"/>
    </row>
    <row r="11" ht="16.6" customHeight="1">
      <c r="A11" t="s" s="32">
        <v>46</v>
      </c>
      <c r="B11" s="97">
        <v>6500</v>
      </c>
      <c r="C11" s="97" cm="1">
        <f t="array" ref="C11">B11*(D$2/12)</f>
        <v>6500</v>
      </c>
      <c r="D11" s="98"/>
      <c r="E11" s="104">
        <v>661.64</v>
      </c>
      <c r="F11" s="104">
        <v>333.38</v>
      </c>
      <c r="G11" s="104">
        <v>609.6</v>
      </c>
      <c r="H11" s="104">
        <v>773.6</v>
      </c>
      <c r="I11" s="104">
        <v>609.6</v>
      </c>
      <c r="J11" s="104">
        <v>609.6</v>
      </c>
      <c r="K11" s="104">
        <v>583</v>
      </c>
      <c r="L11" s="104">
        <v>764</v>
      </c>
      <c r="M11" s="104">
        <v>629.12</v>
      </c>
      <c r="N11" s="104">
        <v>629.12</v>
      </c>
      <c r="O11" s="104">
        <v>629.12</v>
      </c>
      <c r="P11" s="104">
        <v>629.12</v>
      </c>
      <c r="Q11" s="99"/>
      <c r="R11" s="97" cm="1">
        <f t="array" ref="R11">SUM(E11:P11)</f>
        <v>7460.9</v>
      </c>
      <c r="S11" s="97" cm="1">
        <f t="array" ref="S11">-C11+R11</f>
        <v>960.9</v>
      </c>
      <c r="T11" s="13"/>
      <c r="U11" s="90"/>
    </row>
    <row r="12" ht="16.6" customHeight="1">
      <c r="A12" t="s" s="32">
        <v>47</v>
      </c>
      <c r="B12" s="97">
        <v>380</v>
      </c>
      <c r="C12" s="97" cm="1">
        <f t="array" ref="C12">B12*(D$2/12)</f>
        <v>380</v>
      </c>
      <c r="D12" s="98"/>
      <c r="E12" s="104">
        <v>37.5</v>
      </c>
      <c r="F12" s="104">
        <v>47.73</v>
      </c>
      <c r="G12" s="104">
        <v>25</v>
      </c>
      <c r="H12" s="104">
        <v>71.2</v>
      </c>
      <c r="I12" s="104">
        <v>25</v>
      </c>
      <c r="J12" s="104">
        <v>92.52</v>
      </c>
      <c r="K12" s="104">
        <v>25</v>
      </c>
      <c r="L12" s="104">
        <v>25</v>
      </c>
      <c r="M12" s="104">
        <v>119.12</v>
      </c>
      <c r="N12" s="104">
        <v>25</v>
      </c>
      <c r="O12" s="104">
        <v>25</v>
      </c>
      <c r="P12" s="104">
        <v>68.75</v>
      </c>
      <c r="Q12" s="99"/>
      <c r="R12" s="97" cm="1">
        <f t="array" ref="R12">SUM(E12:P12)</f>
        <v>586.8200000000001</v>
      </c>
      <c r="S12" s="97" cm="1">
        <f t="array" ref="S12">-C12+R12</f>
        <v>206.82</v>
      </c>
      <c r="T12" s="13"/>
      <c r="U12" s="90"/>
    </row>
    <row r="13" ht="16.6" customHeight="1">
      <c r="A13" t="s" s="32">
        <v>48</v>
      </c>
      <c r="B13" s="97">
        <v>100</v>
      </c>
      <c r="C13" s="97" cm="1">
        <f t="array" ref="C13">B13*(D$2/12)</f>
        <v>100</v>
      </c>
      <c r="D13" s="98"/>
      <c r="E13" s="104">
        <v>8.1</v>
      </c>
      <c r="F13" s="104">
        <v>9</v>
      </c>
      <c r="G13" s="104">
        <v>4.5</v>
      </c>
      <c r="H13" s="104">
        <v>0</v>
      </c>
      <c r="I13" s="104">
        <v>4.5</v>
      </c>
      <c r="J13" s="104">
        <v>9</v>
      </c>
      <c r="K13" s="104">
        <v>4.5</v>
      </c>
      <c r="L13" s="104">
        <v>4.5</v>
      </c>
      <c r="M13" s="104">
        <v>4.5</v>
      </c>
      <c r="N13" s="104">
        <v>4.5</v>
      </c>
      <c r="O13" s="104">
        <v>4.5</v>
      </c>
      <c r="P13" s="104">
        <v>4.5</v>
      </c>
      <c r="Q13" s="99"/>
      <c r="R13" s="97" cm="1">
        <f t="array" ref="R13">SUM(E13:P13)</f>
        <v>62.1</v>
      </c>
      <c r="S13" s="97" cm="1">
        <f t="array" ref="S13">-C13+R13</f>
        <v>-37.9</v>
      </c>
      <c r="T13" s="13"/>
      <c r="U13" s="90"/>
    </row>
    <row r="14" ht="16.6" customHeight="1">
      <c r="A14" t="s" s="32">
        <v>49</v>
      </c>
      <c r="B14" s="97">
        <v>100</v>
      </c>
      <c r="C14" s="97" cm="1">
        <f t="array" ref="C14">B14*(D$2/12)</f>
        <v>100</v>
      </c>
      <c r="D14" s="98"/>
      <c r="E14" s="104">
        <v>0</v>
      </c>
      <c r="F14" s="104">
        <v>0</v>
      </c>
      <c r="G14" s="104">
        <v>0</v>
      </c>
      <c r="H14" s="104">
        <v>0</v>
      </c>
      <c r="I14" s="104">
        <v>0</v>
      </c>
      <c r="J14" s="104">
        <v>0</v>
      </c>
      <c r="K14" s="104">
        <v>0</v>
      </c>
      <c r="L14" s="104">
        <v>0</v>
      </c>
      <c r="M14" s="104">
        <v>0</v>
      </c>
      <c r="N14" s="104">
        <v>0</v>
      </c>
      <c r="O14" s="104">
        <v>0</v>
      </c>
      <c r="P14" s="104">
        <v>0</v>
      </c>
      <c r="Q14" s="99"/>
      <c r="R14" s="97" cm="1">
        <f t="array" ref="R14">SUM(E14:P14)</f>
        <v>0</v>
      </c>
      <c r="S14" s="97" cm="1">
        <f t="array" ref="S14">-C14+R14</f>
        <v>-100</v>
      </c>
      <c r="T14" s="13"/>
      <c r="U14" s="90"/>
    </row>
    <row r="15" ht="16.6" customHeight="1">
      <c r="A15" t="s" s="32">
        <v>50</v>
      </c>
      <c r="B15" s="97">
        <v>1000</v>
      </c>
      <c r="C15" s="97" cm="1">
        <f t="array" ref="C15">B15*(D$2/12)</f>
        <v>1000</v>
      </c>
      <c r="D15" s="98"/>
      <c r="E15" s="104">
        <v>0</v>
      </c>
      <c r="F15" s="104">
        <v>0</v>
      </c>
      <c r="G15" s="104">
        <v>0</v>
      </c>
      <c r="H15" s="104">
        <v>0</v>
      </c>
      <c r="I15" s="104">
        <v>0</v>
      </c>
      <c r="J15" s="104">
        <v>0</v>
      </c>
      <c r="K15" s="104">
        <v>0</v>
      </c>
      <c r="L15" s="104">
        <v>0</v>
      </c>
      <c r="M15" s="104">
        <v>0</v>
      </c>
      <c r="N15" s="104">
        <v>0</v>
      </c>
      <c r="O15" s="104">
        <v>0</v>
      </c>
      <c r="P15" s="104">
        <v>0</v>
      </c>
      <c r="Q15" s="99"/>
      <c r="R15" s="97" cm="1">
        <f t="array" ref="R15">SUM(E15:P15)</f>
        <v>0</v>
      </c>
      <c r="S15" s="97" cm="1">
        <f t="array" ref="S15">-C15+R15</f>
        <v>-1000</v>
      </c>
      <c r="T15" s="13"/>
      <c r="U15" s="90"/>
    </row>
    <row r="16" ht="16.6" customHeight="1">
      <c r="A16" t="s" s="32">
        <v>51</v>
      </c>
      <c r="B16" s="97">
        <v>462</v>
      </c>
      <c r="C16" s="97" cm="1">
        <f t="array" ref="C16">B16*(D$2/12)</f>
        <v>462</v>
      </c>
      <c r="D16" s="98"/>
      <c r="E16" s="104">
        <v>0</v>
      </c>
      <c r="F16" s="104">
        <v>0</v>
      </c>
      <c r="G16" s="104">
        <v>0</v>
      </c>
      <c r="H16" s="104">
        <v>0</v>
      </c>
      <c r="I16" s="104">
        <v>0</v>
      </c>
      <c r="J16" s="104">
        <v>0</v>
      </c>
      <c r="K16" s="104">
        <v>0</v>
      </c>
      <c r="L16" s="104">
        <v>0</v>
      </c>
      <c r="M16" s="104">
        <v>462.91</v>
      </c>
      <c r="N16" s="104">
        <v>0</v>
      </c>
      <c r="O16" s="104">
        <v>0</v>
      </c>
      <c r="P16" s="104">
        <v>0</v>
      </c>
      <c r="Q16" s="99"/>
      <c r="R16" s="97" cm="1">
        <f t="array" ref="R16">SUM(E16:P16)</f>
        <v>462.91</v>
      </c>
      <c r="S16" s="97" cm="1">
        <f t="array" ref="S16">-C16+R16</f>
        <v>0.91</v>
      </c>
      <c r="T16" s="13"/>
      <c r="U16" s="90"/>
    </row>
    <row r="17" ht="16.6" customHeight="1">
      <c r="A17" t="s" s="32">
        <v>52</v>
      </c>
      <c r="B17" s="97">
        <v>300</v>
      </c>
      <c r="C17" s="97" cm="1">
        <f t="array" ref="C17">B17*(D$2/12)</f>
        <v>300</v>
      </c>
      <c r="D17" s="98"/>
      <c r="E17" s="104">
        <v>0</v>
      </c>
      <c r="F17" s="104">
        <v>130</v>
      </c>
      <c r="G17" s="104">
        <v>0</v>
      </c>
      <c r="H17" s="104">
        <v>0</v>
      </c>
      <c r="I17" s="104">
        <v>0</v>
      </c>
      <c r="J17" s="104">
        <v>35</v>
      </c>
      <c r="K17" s="104">
        <v>0</v>
      </c>
      <c r="L17" s="104">
        <v>0</v>
      </c>
      <c r="M17" s="104">
        <v>0</v>
      </c>
      <c r="N17" s="104">
        <v>0</v>
      </c>
      <c r="O17" s="104">
        <v>0</v>
      </c>
      <c r="P17" s="104">
        <v>96.98</v>
      </c>
      <c r="Q17" s="99"/>
      <c r="R17" s="97" cm="1">
        <f t="array" ref="R17">SUM(E17:P17)</f>
        <v>261.98</v>
      </c>
      <c r="S17" s="97" cm="1">
        <f t="array" ref="S17">-C17+R17</f>
        <v>-38.02</v>
      </c>
      <c r="T17" s="13"/>
      <c r="U17" s="90"/>
    </row>
    <row r="18" ht="16.6" customHeight="1">
      <c r="A18" t="s" s="105">
        <v>53</v>
      </c>
      <c r="B18" s="101" cm="1">
        <f t="array" ref="B18">SUM(B11:B17)</f>
        <v>8842</v>
      </c>
      <c r="C18" s="101" cm="1">
        <f t="array" ref="C18">SUM(C11:C17)</f>
        <v>8842</v>
      </c>
      <c r="D18" s="98"/>
      <c r="E18" s="101" cm="1">
        <f t="array" ref="E18">SUM(E11:E17)</f>
        <v>707.24</v>
      </c>
      <c r="F18" s="101" cm="1">
        <f t="array" ref="F18">SUM(F11:F17)</f>
        <v>520.11</v>
      </c>
      <c r="G18" s="101" cm="1">
        <f t="array" ref="G18">SUM(G11:G17)</f>
        <v>639.1</v>
      </c>
      <c r="H18" s="101" cm="1">
        <f t="array" ref="H18">SUM(H11:H17)</f>
        <v>844.8</v>
      </c>
      <c r="I18" s="101" cm="1">
        <f t="array" ref="I18">SUM(I11:I17)</f>
        <v>639.1</v>
      </c>
      <c r="J18" s="101" cm="1">
        <f t="array" ref="J18">SUM(J11:J17)</f>
        <v>746.12</v>
      </c>
      <c r="K18" s="101" cm="1">
        <f t="array" ref="K18">SUM(K11:K17)</f>
        <v>612.5</v>
      </c>
      <c r="L18" s="101" cm="1">
        <f t="array" ref="L18">SUM(L11:L17)</f>
        <v>793.5</v>
      </c>
      <c r="M18" s="101" cm="1">
        <f t="array" ref="M18">SUM(M11:M17)</f>
        <v>1215.65</v>
      </c>
      <c r="N18" s="101" cm="1">
        <f t="array" ref="N18">SUM(N11:N17)</f>
        <v>658.62</v>
      </c>
      <c r="O18" s="101" cm="1">
        <f t="array" ref="O18">SUM(O11:O17)</f>
        <v>658.62</v>
      </c>
      <c r="P18" s="101" cm="1">
        <f t="array" ref="P18">SUM(P11:P17)</f>
        <v>799.35</v>
      </c>
      <c r="Q18" s="99"/>
      <c r="R18" s="101" cm="1">
        <f t="array" ref="R18">SUM(R11:R17)</f>
        <v>8834.709999999999</v>
      </c>
      <c r="S18" s="101" cm="1">
        <f t="array" ref="S18">SUM(S11:S17)</f>
        <v>-7.29</v>
      </c>
      <c r="T18" s="13"/>
      <c r="U18" s="90"/>
    </row>
    <row r="19" ht="16.6" customHeight="1">
      <c r="A19" t="s" s="32">
        <v>54</v>
      </c>
      <c r="B19" s="97">
        <v>500</v>
      </c>
      <c r="C19" s="97" cm="1">
        <f t="array" ref="C19">B19*(D$2/12)</f>
        <v>500</v>
      </c>
      <c r="D19" s="98"/>
      <c r="E19" s="104">
        <v>16.2</v>
      </c>
      <c r="F19" s="104">
        <v>0</v>
      </c>
      <c r="G19" s="104">
        <v>0</v>
      </c>
      <c r="H19" s="104">
        <v>0</v>
      </c>
      <c r="I19" s="104">
        <v>0</v>
      </c>
      <c r="J19" s="104">
        <v>0</v>
      </c>
      <c r="K19" s="104">
        <v>0</v>
      </c>
      <c r="L19" s="104">
        <v>0</v>
      </c>
      <c r="M19" s="104">
        <v>55</v>
      </c>
      <c r="N19" s="104">
        <v>0</v>
      </c>
      <c r="O19" s="104">
        <v>0</v>
      </c>
      <c r="P19" s="104">
        <v>0</v>
      </c>
      <c r="Q19" s="99"/>
      <c r="R19" s="97" cm="1">
        <f t="array" ref="R19">SUM(E19:P19)</f>
        <v>71.2</v>
      </c>
      <c r="S19" s="97" cm="1">
        <f t="array" ref="S19">-C19+R19</f>
        <v>-428.8</v>
      </c>
      <c r="T19" s="13"/>
      <c r="U19" s="90"/>
    </row>
    <row r="20" ht="16.6" customHeight="1">
      <c r="A20" t="s" s="32">
        <v>55</v>
      </c>
      <c r="B20" s="97">
        <v>1000</v>
      </c>
      <c r="C20" s="97" cm="1">
        <f t="array" ref="C20">B20*(D$2/12)</f>
        <v>1000</v>
      </c>
      <c r="D20" s="98"/>
      <c r="E20" s="104">
        <v>0</v>
      </c>
      <c r="F20" s="104">
        <v>67.5</v>
      </c>
      <c r="G20" s="104">
        <v>0</v>
      </c>
      <c r="H20" s="104">
        <v>22.5</v>
      </c>
      <c r="I20" s="104">
        <v>0</v>
      </c>
      <c r="J20" s="104">
        <v>0</v>
      </c>
      <c r="K20" s="104">
        <v>0</v>
      </c>
      <c r="L20" s="104">
        <v>50</v>
      </c>
      <c r="M20" s="104">
        <v>0</v>
      </c>
      <c r="N20" s="104">
        <v>0</v>
      </c>
      <c r="O20" s="104">
        <v>200</v>
      </c>
      <c r="P20" s="104">
        <v>0</v>
      </c>
      <c r="Q20" s="99"/>
      <c r="R20" s="97" cm="1">
        <f t="array" ref="R20">SUM(E20:P20)</f>
        <v>340</v>
      </c>
      <c r="S20" s="97" cm="1">
        <f t="array" ref="S20">-C20+R20</f>
        <v>-660</v>
      </c>
      <c r="T20" s="13"/>
      <c r="U20" s="90"/>
    </row>
    <row r="21" ht="16.6" customHeight="1">
      <c r="A21" t="s" s="32">
        <v>56</v>
      </c>
      <c r="B21" s="97">
        <v>400</v>
      </c>
      <c r="C21" s="97" cm="1">
        <f t="array" ref="C21">B21*(D$2/12)</f>
        <v>400</v>
      </c>
      <c r="D21" s="98"/>
      <c r="E21" s="104">
        <v>0</v>
      </c>
      <c r="F21" s="104">
        <v>0</v>
      </c>
      <c r="G21" s="104">
        <v>0</v>
      </c>
      <c r="H21" s="104">
        <v>0</v>
      </c>
      <c r="I21" s="104">
        <v>0</v>
      </c>
      <c r="J21" s="104">
        <v>0</v>
      </c>
      <c r="K21" s="104">
        <v>0</v>
      </c>
      <c r="L21" s="104">
        <v>65</v>
      </c>
      <c r="M21" s="104">
        <v>35</v>
      </c>
      <c r="N21" s="104">
        <v>176</v>
      </c>
      <c r="O21" s="104">
        <v>0</v>
      </c>
      <c r="P21" s="104">
        <v>0</v>
      </c>
      <c r="Q21" s="99"/>
      <c r="R21" s="97" cm="1">
        <f t="array" ref="R21">SUM(E21:P21)</f>
        <v>276</v>
      </c>
      <c r="S21" s="97" cm="1">
        <f t="array" ref="S21">-C21+R21</f>
        <v>-124</v>
      </c>
      <c r="T21" s="13"/>
      <c r="U21" s="90"/>
    </row>
    <row r="22" ht="16.6" customHeight="1">
      <c r="A22" t="s" s="32">
        <v>57</v>
      </c>
      <c r="B22" s="97">
        <v>0</v>
      </c>
      <c r="C22" s="97" cm="1">
        <f t="array" ref="C22">B22*(D$2/12)</f>
        <v>0</v>
      </c>
      <c r="D22" s="98"/>
      <c r="E22" s="104">
        <v>0</v>
      </c>
      <c r="F22" s="104">
        <v>0</v>
      </c>
      <c r="G22" s="104">
        <v>0</v>
      </c>
      <c r="H22" s="104">
        <v>0</v>
      </c>
      <c r="I22" s="104">
        <v>0</v>
      </c>
      <c r="J22" s="104">
        <v>0</v>
      </c>
      <c r="K22" s="104">
        <v>0</v>
      </c>
      <c r="L22" s="104">
        <v>0</v>
      </c>
      <c r="M22" s="104">
        <v>0</v>
      </c>
      <c r="N22" s="104">
        <v>0</v>
      </c>
      <c r="O22" s="104">
        <v>0</v>
      </c>
      <c r="P22" s="104">
        <v>0</v>
      </c>
      <c r="Q22" s="99"/>
      <c r="R22" s="97" cm="1">
        <f t="array" ref="R22">SUM(E22:P22)</f>
        <v>0</v>
      </c>
      <c r="S22" s="97" cm="1">
        <f t="array" ref="S22">-C22+R22</f>
        <v>0</v>
      </c>
      <c r="T22" s="13"/>
      <c r="U22" s="90"/>
    </row>
    <row r="23" ht="16.6" customHeight="1">
      <c r="A23" t="s" s="32">
        <v>58</v>
      </c>
      <c r="B23" s="97">
        <v>1500</v>
      </c>
      <c r="C23" s="97" cm="1">
        <f t="array" ref="C23">B23*(D$2/12)</f>
        <v>1500</v>
      </c>
      <c r="D23" s="98"/>
      <c r="E23" s="104">
        <v>86</v>
      </c>
      <c r="F23" s="104">
        <v>172</v>
      </c>
      <c r="G23" s="104">
        <v>86</v>
      </c>
      <c r="H23" s="104">
        <v>86</v>
      </c>
      <c r="I23" s="104">
        <v>86</v>
      </c>
      <c r="J23" s="104">
        <v>172</v>
      </c>
      <c r="K23" s="104">
        <v>0</v>
      </c>
      <c r="L23" s="104">
        <v>0</v>
      </c>
      <c r="M23" s="104">
        <v>0</v>
      </c>
      <c r="N23" s="104">
        <v>0</v>
      </c>
      <c r="O23" s="106">
        <v>0</v>
      </c>
      <c r="P23" s="104">
        <v>86</v>
      </c>
      <c r="Q23" s="99"/>
      <c r="R23" s="97" cm="1">
        <f t="array" ref="R23">SUM(E23:P23)</f>
        <v>774</v>
      </c>
      <c r="S23" s="97" cm="1">
        <f t="array" ref="S23">-C23+R23</f>
        <v>-726</v>
      </c>
      <c r="T23" s="13"/>
      <c r="U23" s="90"/>
    </row>
    <row r="24" ht="16.6" customHeight="1">
      <c r="A24" t="s" s="32">
        <v>59</v>
      </c>
      <c r="B24" s="97">
        <v>1000</v>
      </c>
      <c r="C24" s="97" cm="1">
        <f t="array" ref="C24">B24*(D$2/12)</f>
        <v>1000</v>
      </c>
      <c r="D24" s="98"/>
      <c r="E24" s="104">
        <v>0</v>
      </c>
      <c r="F24" s="104">
        <v>0</v>
      </c>
      <c r="G24" s="104">
        <v>0</v>
      </c>
      <c r="H24" s="104">
        <v>0</v>
      </c>
      <c r="I24" s="104">
        <v>0</v>
      </c>
      <c r="J24" s="104">
        <v>0</v>
      </c>
      <c r="K24" s="104">
        <v>0</v>
      </c>
      <c r="L24" s="104">
        <v>527.47</v>
      </c>
      <c r="M24" s="104">
        <v>0</v>
      </c>
      <c r="N24" s="104">
        <v>0</v>
      </c>
      <c r="O24" s="104">
        <v>0</v>
      </c>
      <c r="P24" s="104">
        <v>479.59</v>
      </c>
      <c r="Q24" s="99"/>
      <c r="R24" s="97" cm="1">
        <f t="array" ref="R24">SUM(E24:P24)</f>
        <v>1007.06</v>
      </c>
      <c r="S24" s="97" cm="1">
        <f t="array" ref="S24">-C24+R24</f>
        <v>7.06</v>
      </c>
      <c r="T24" s="107"/>
      <c r="U24" s="90"/>
    </row>
    <row r="25" ht="16.6" customHeight="1">
      <c r="A25" t="s" s="32">
        <v>60</v>
      </c>
      <c r="B25" s="97">
        <v>1500</v>
      </c>
      <c r="C25" s="97" cm="1">
        <f t="array" ref="C25">B25*(D$2/12)</f>
        <v>1500</v>
      </c>
      <c r="D25" s="98"/>
      <c r="E25" s="104">
        <v>0</v>
      </c>
      <c r="F25" s="104">
        <v>0</v>
      </c>
      <c r="G25" s="104">
        <v>0</v>
      </c>
      <c r="H25" s="104">
        <v>312</v>
      </c>
      <c r="I25" s="104">
        <v>528</v>
      </c>
      <c r="J25" s="104">
        <v>0</v>
      </c>
      <c r="K25" s="104">
        <v>0</v>
      </c>
      <c r="L25" s="104">
        <v>0</v>
      </c>
      <c r="M25" s="104">
        <v>0</v>
      </c>
      <c r="N25" s="104">
        <v>135.4</v>
      </c>
      <c r="O25" s="104">
        <v>237.6</v>
      </c>
      <c r="P25" s="104">
        <v>0</v>
      </c>
      <c r="Q25" s="99"/>
      <c r="R25" s="97" cm="1">
        <f t="array" ref="R25">SUM(E25:P25)</f>
        <v>1213</v>
      </c>
      <c r="S25" s="97" cm="1">
        <f t="array" ref="S25">-C25+R25</f>
        <v>-287</v>
      </c>
      <c r="T25" s="13"/>
      <c r="U25" s="90"/>
    </row>
    <row r="26" ht="16.6" customHeight="1">
      <c r="A26" t="s" s="32">
        <v>61</v>
      </c>
      <c r="B26" s="97">
        <v>1000</v>
      </c>
      <c r="C26" s="97" cm="1">
        <f t="array" ref="C26">B26*(D$2/12)</f>
        <v>1000</v>
      </c>
      <c r="D26" s="98"/>
      <c r="E26" s="104">
        <v>0</v>
      </c>
      <c r="F26" s="104">
        <v>0</v>
      </c>
      <c r="G26" s="104">
        <v>0</v>
      </c>
      <c r="H26" s="104">
        <v>0</v>
      </c>
      <c r="I26" s="104">
        <v>0</v>
      </c>
      <c r="J26" s="104">
        <v>0</v>
      </c>
      <c r="K26" s="104">
        <v>0</v>
      </c>
      <c r="L26" s="104">
        <v>0</v>
      </c>
      <c r="M26" s="104">
        <v>0</v>
      </c>
      <c r="N26" s="104">
        <v>0</v>
      </c>
      <c r="O26" s="104">
        <v>0</v>
      </c>
      <c r="P26" s="104">
        <v>0</v>
      </c>
      <c r="Q26" s="99"/>
      <c r="R26" s="97" cm="1">
        <f t="array" ref="R26">SUM(E26:P26)</f>
        <v>0</v>
      </c>
      <c r="S26" s="97" cm="1">
        <f t="array" ref="S26">-C26+R26</f>
        <v>-1000</v>
      </c>
      <c r="T26" s="13"/>
      <c r="U26" s="90"/>
    </row>
    <row r="27" ht="16.6" customHeight="1">
      <c r="A27" t="s" s="108">
        <v>62</v>
      </c>
      <c r="B27" s="97">
        <v>250</v>
      </c>
      <c r="C27" s="97" cm="1">
        <f t="array" ref="C27">B27*(D$2/12)</f>
        <v>250</v>
      </c>
      <c r="D27" s="98"/>
      <c r="E27" s="104">
        <v>0</v>
      </c>
      <c r="F27" s="104">
        <v>0</v>
      </c>
      <c r="G27" s="104">
        <v>0</v>
      </c>
      <c r="H27" s="104">
        <v>0</v>
      </c>
      <c r="I27" s="104">
        <v>0</v>
      </c>
      <c r="J27" s="104">
        <v>0</v>
      </c>
      <c r="K27" s="104">
        <v>0</v>
      </c>
      <c r="L27" s="104">
        <v>250</v>
      </c>
      <c r="M27" s="104">
        <v>0</v>
      </c>
      <c r="N27" s="104">
        <v>0</v>
      </c>
      <c r="O27" s="104">
        <v>0</v>
      </c>
      <c r="P27" s="104">
        <v>0</v>
      </c>
      <c r="Q27" s="99"/>
      <c r="R27" s="97" cm="1">
        <f t="array" ref="R27">SUM(E27:P27)</f>
        <v>250</v>
      </c>
      <c r="S27" s="97" cm="1">
        <f t="array" ref="S27">-C27+R27</f>
        <v>0</v>
      </c>
      <c r="T27" s="13"/>
      <c r="U27" s="90"/>
    </row>
    <row r="28" ht="16.6" customHeight="1">
      <c r="A28" t="s" s="105">
        <v>63</v>
      </c>
      <c r="B28" s="101" cm="1">
        <f t="array" ref="B28">SUM(B19:B27)</f>
        <v>7150</v>
      </c>
      <c r="C28" s="101" cm="1">
        <f t="array" ref="C28">SUM(C19:C27)</f>
        <v>7150</v>
      </c>
      <c r="D28" s="98"/>
      <c r="E28" s="101" cm="1">
        <f t="array" ref="E28">SUM(E19:E27)</f>
        <v>102.2</v>
      </c>
      <c r="F28" s="101" cm="1">
        <f t="array" ref="F28">SUM(F19:F27)</f>
        <v>239.5</v>
      </c>
      <c r="G28" s="101" cm="1">
        <f t="array" ref="G28">SUM(G19:G27)</f>
        <v>86</v>
      </c>
      <c r="H28" s="101" cm="1">
        <f t="array" ref="H28">SUM(H19:H27)</f>
        <v>420.5</v>
      </c>
      <c r="I28" s="101" cm="1">
        <f t="array" ref="I28">SUM(I19:I27)</f>
        <v>614</v>
      </c>
      <c r="J28" s="101" cm="1">
        <f t="array" ref="J28">SUM(J19:J27)</f>
        <v>172</v>
      </c>
      <c r="K28" s="101" cm="1">
        <f t="array" ref="K28">SUM(K19:K27)</f>
        <v>0</v>
      </c>
      <c r="L28" s="101" cm="1">
        <f t="array" ref="L28">SUM(L19:L27)</f>
        <v>892.47</v>
      </c>
      <c r="M28" s="101" cm="1">
        <f t="array" ref="M28">SUM(M19:M27)</f>
        <v>90</v>
      </c>
      <c r="N28" s="101" cm="1">
        <f t="array" ref="N28">SUM(N19:N27)</f>
        <v>311.4</v>
      </c>
      <c r="O28" s="101" cm="1">
        <f t="array" ref="O28">SUM(O19:O27)</f>
        <v>437.6</v>
      </c>
      <c r="P28" s="101" cm="1">
        <f t="array" ref="P28">SUM(P19:P27)</f>
        <v>565.59</v>
      </c>
      <c r="Q28" s="99"/>
      <c r="R28" s="101" cm="1">
        <f t="array" ref="R28">SUM(R19:R27)</f>
        <v>3931.26</v>
      </c>
      <c r="S28" s="101" cm="1">
        <f t="array" ref="S28">SUM(S19:S27)</f>
        <v>-3218.74</v>
      </c>
      <c r="T28" s="13"/>
      <c r="U28" s="90"/>
    </row>
    <row r="29" ht="16.6" customHeight="1">
      <c r="A29" t="s" s="32">
        <v>64</v>
      </c>
      <c r="B29" s="97">
        <v>0</v>
      </c>
      <c r="C29" s="97" cm="1">
        <f t="array" ref="C29">B29*(D$2/12)</f>
        <v>0</v>
      </c>
      <c r="D29" s="98"/>
      <c r="E29" s="86">
        <v>0</v>
      </c>
      <c r="F29" s="86">
        <v>0</v>
      </c>
      <c r="G29" s="86">
        <v>0</v>
      </c>
      <c r="H29" s="86">
        <v>0</v>
      </c>
      <c r="I29" s="86">
        <v>0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  <c r="P29" s="86">
        <v>0</v>
      </c>
      <c r="Q29" s="99"/>
      <c r="R29" s="97" cm="1">
        <f t="array" ref="R29">SUM(E29:P29)</f>
        <v>0</v>
      </c>
      <c r="S29" s="97" cm="1">
        <f t="array" ref="S29">-C29+R29</f>
        <v>0</v>
      </c>
      <c r="T29" s="13"/>
      <c r="U29" s="90"/>
    </row>
    <row r="30" ht="18.5" customHeight="1">
      <c r="A30" t="s" s="39">
        <v>44</v>
      </c>
      <c r="B30" s="40" cm="1">
        <f t="array" ref="B30">B18+B28+B29</f>
        <v>15992</v>
      </c>
      <c r="C30" s="40" cm="1">
        <f t="array" ref="C30">C18+C28+C29</f>
        <v>15992</v>
      </c>
      <c r="D30" s="98"/>
      <c r="E30" s="40" cm="1">
        <f t="array" ref="E30">E18+E28+E29</f>
        <v>809.4400000000001</v>
      </c>
      <c r="F30" s="40" cm="1">
        <f t="array" ref="F30">F18+F28+F29</f>
        <v>759.61</v>
      </c>
      <c r="G30" s="40" cm="1">
        <f t="array" ref="G30">G18+G28+G29</f>
        <v>725.1</v>
      </c>
      <c r="H30" s="40" cm="1">
        <f t="array" ref="H30">H18+H28+H29</f>
        <v>1265.3</v>
      </c>
      <c r="I30" s="40" cm="1">
        <f t="array" ref="I30">I18+I28+I29</f>
        <v>1253.1</v>
      </c>
      <c r="J30" s="40" cm="1">
        <f t="array" ref="J30">J18+J28+J29</f>
        <v>918.12</v>
      </c>
      <c r="K30" s="40" cm="1">
        <f t="array" ref="K30">K18+K28+K29</f>
        <v>612.5</v>
      </c>
      <c r="L30" s="40" cm="1">
        <f t="array" ref="L30">L18+L28+L29</f>
        <v>1685.97</v>
      </c>
      <c r="M30" s="40" cm="1">
        <f t="array" ref="M30">M18+M28+M29</f>
        <v>1305.65</v>
      </c>
      <c r="N30" s="40" cm="1">
        <f t="array" ref="N30">N18+N28+N29</f>
        <v>970.02</v>
      </c>
      <c r="O30" s="40" cm="1">
        <f t="array" ref="O30">O18+O28+O29</f>
        <v>1096.22</v>
      </c>
      <c r="P30" s="40" cm="1">
        <f t="array" ref="P30">P18+P28+P29</f>
        <v>1364.94</v>
      </c>
      <c r="Q30" s="99"/>
      <c r="R30" s="40" cm="1">
        <f t="array" ref="R30">R18+R28+R29</f>
        <v>12765.97</v>
      </c>
      <c r="S30" s="40" cm="1">
        <f t="array" ref="S30">SUM(S11:S27)</f>
        <v>-3233.32</v>
      </c>
      <c r="T30" s="13"/>
      <c r="U30" s="90"/>
    </row>
    <row r="31" ht="16.6" customHeight="1">
      <c r="A31" s="68"/>
      <c r="B31" s="94"/>
      <c r="C31" s="94"/>
      <c r="D31" s="89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102"/>
      <c r="R31" s="94"/>
      <c r="S31" s="94"/>
      <c r="T31" s="10"/>
      <c r="U31" s="90"/>
    </row>
    <row r="32" ht="16.6" customHeight="1">
      <c r="A32" s="68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102"/>
      <c r="R32" s="89"/>
      <c r="S32" s="89"/>
      <c r="T32" s="10"/>
      <c r="U32" s="90"/>
    </row>
    <row r="33" ht="16.6" customHeight="1">
      <c r="A33" s="68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102"/>
      <c r="R33" s="89"/>
      <c r="S33" s="89"/>
      <c r="T33" s="10"/>
      <c r="U33" s="90"/>
    </row>
    <row r="34" ht="16.6" customHeight="1">
      <c r="A34" s="68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102"/>
      <c r="R34" s="89"/>
      <c r="S34" s="89"/>
      <c r="T34" s="10"/>
      <c r="U34" s="90"/>
    </row>
    <row r="35" ht="16.6" customHeight="1">
      <c r="A35" s="68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102"/>
      <c r="R35" s="89"/>
      <c r="S35" s="89"/>
      <c r="T35" s="10"/>
      <c r="U35" s="90"/>
    </row>
    <row r="36" ht="16.6" customHeight="1">
      <c r="A36" s="68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102"/>
      <c r="R36" s="89"/>
      <c r="S36" s="89"/>
      <c r="T36" s="10"/>
      <c r="U36" s="90"/>
    </row>
    <row r="37" ht="16.6" customHeight="1">
      <c r="A37" s="68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102"/>
      <c r="R37" s="89"/>
      <c r="S37" s="89"/>
      <c r="T37" s="10"/>
      <c r="U37" s="90"/>
    </row>
    <row r="38" ht="16.6" customHeight="1">
      <c r="A38" s="68"/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102"/>
      <c r="R38" s="89"/>
      <c r="S38" s="89"/>
      <c r="T38" s="10"/>
      <c r="U38" s="90"/>
    </row>
    <row r="39" ht="14.6" customHeight="1">
      <c r="A39" s="68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10"/>
      <c r="U39" s="90"/>
    </row>
    <row r="40" ht="14.6" customHeight="1">
      <c r="A40" s="68"/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10"/>
      <c r="U40" s="90"/>
    </row>
    <row r="41" ht="14.6" customHeight="1">
      <c r="A41" s="68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10"/>
      <c r="U41" s="90"/>
    </row>
    <row r="42" ht="14.6" customHeight="1">
      <c r="A42" s="68"/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10"/>
      <c r="U42" s="90"/>
    </row>
    <row r="43" ht="14.6" customHeight="1">
      <c r="A43" s="68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10"/>
      <c r="U43" s="90"/>
    </row>
    <row r="44" ht="14.6" customHeight="1">
      <c r="A44" s="68"/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10"/>
      <c r="U44" s="90"/>
    </row>
    <row r="45" ht="14.6" customHeight="1">
      <c r="A45" s="68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10"/>
      <c r="U45" s="90"/>
    </row>
    <row r="46" ht="14.6" customHeight="1">
      <c r="A46" s="68"/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10"/>
      <c r="U46" s="90"/>
    </row>
    <row r="47" ht="14.6" customHeight="1">
      <c r="A47" s="68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10"/>
      <c r="U47" s="90"/>
    </row>
    <row r="48" ht="14.6" customHeight="1">
      <c r="A48" s="73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74"/>
      <c r="U48" s="110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&amp;C&amp;"Helvetica Neue,Regular"&amp;12&amp;K000000&amp;P</oddFooter>
  </headerFooter>
  <drawing r:id="rId1"/>
  <legacyDrawing r:id="rId2"/>
</worksheet>
</file>

<file path=xl/worksheets/sheet3.xml><?xml version="1.0" encoding="utf-8"?>
<worksheet xmlns:r="http://schemas.openxmlformats.org/officeDocument/2006/relationships" xmlns="http://schemas.openxmlformats.org/spreadsheetml/2006/main">
  <dimension ref="A1:I170"/>
  <sheetViews>
    <sheetView workbookViewId="0" showGridLines="0" defaultGridColor="1"/>
  </sheetViews>
  <sheetFormatPr defaultColWidth="31.5" defaultRowHeight="15" customHeight="1" outlineLevelRow="0" outlineLevelCol="0"/>
  <cols>
    <col min="1" max="1" width="16" style="111" customWidth="1"/>
    <col min="2" max="2" width="10" style="111" customWidth="1"/>
    <col min="3" max="3" width="22" style="111" customWidth="1"/>
    <col min="4" max="4" width="26.6719" style="111" customWidth="1"/>
    <col min="5" max="5" width="10.1719" style="111" customWidth="1"/>
    <col min="6" max="6" width="9.17188" style="111" customWidth="1"/>
    <col min="7" max="7" width="11.5" style="111" customWidth="1"/>
    <col min="8" max="8" width="26.5" style="111" customWidth="1"/>
    <col min="9" max="9" width="31.5" style="111" customWidth="1"/>
    <col min="10" max="16384" width="31.5" style="111" customWidth="1"/>
  </cols>
  <sheetData>
    <row r="1" ht="24" customHeight="1">
      <c r="A1" t="s" s="112">
        <v>65</v>
      </c>
      <c r="B1" s="5"/>
      <c r="C1" s="5"/>
      <c r="D1" s="5"/>
      <c r="E1" s="79"/>
      <c r="F1" s="79"/>
      <c r="G1" s="79"/>
      <c r="H1" s="5"/>
      <c r="I1" s="7"/>
    </row>
    <row r="2" ht="16.6" customHeight="1">
      <c r="A2" t="s" s="113">
        <v>66</v>
      </c>
      <c r="B2" t="s" s="114">
        <v>67</v>
      </c>
      <c r="C2" t="s" s="115">
        <v>68</v>
      </c>
      <c r="D2" t="s" s="116">
        <v>69</v>
      </c>
      <c r="E2" t="s" s="117">
        <v>70</v>
      </c>
      <c r="F2" t="s" s="117">
        <v>71</v>
      </c>
      <c r="G2" t="s" s="117">
        <v>16</v>
      </c>
      <c r="H2" t="s" s="113">
        <v>72</v>
      </c>
      <c r="I2" s="118"/>
    </row>
    <row r="3" ht="16.6" customHeight="1">
      <c r="A3" s="119">
        <v>45385</v>
      </c>
      <c r="B3" t="s" s="120">
        <v>73</v>
      </c>
      <c r="C3" t="s" s="121">
        <v>74</v>
      </c>
      <c r="D3" t="s" s="121">
        <v>75</v>
      </c>
      <c r="E3" s="122">
        <v>13.5</v>
      </c>
      <c r="F3" s="122">
        <v>2.7</v>
      </c>
      <c r="G3" s="123" cm="1">
        <f t="array" ref="G3">E3+F3</f>
        <v>16.2</v>
      </c>
      <c r="H3" t="s" s="120">
        <v>76</v>
      </c>
      <c r="I3" s="118"/>
    </row>
    <row r="4" ht="16.6" customHeight="1">
      <c r="A4" s="119">
        <v>45393</v>
      </c>
      <c r="B4" t="s" s="120">
        <v>77</v>
      </c>
      <c r="C4" t="s" s="121">
        <v>78</v>
      </c>
      <c r="D4" t="s" s="121">
        <v>79</v>
      </c>
      <c r="E4" s="122">
        <v>389.52</v>
      </c>
      <c r="F4" s="122">
        <v>0</v>
      </c>
      <c r="G4" s="123" cm="1">
        <f t="array" ref="G4">E4+F4</f>
        <v>389.52</v>
      </c>
      <c r="H4" t="s" s="120">
        <v>46</v>
      </c>
      <c r="I4" s="118"/>
    </row>
    <row r="5" ht="16.6" customHeight="1">
      <c r="A5" s="119">
        <v>45393</v>
      </c>
      <c r="B5" t="s" s="120">
        <v>80</v>
      </c>
      <c r="C5" t="s" s="121">
        <v>78</v>
      </c>
      <c r="D5" t="s" s="121">
        <v>81</v>
      </c>
      <c r="E5" s="122">
        <v>25</v>
      </c>
      <c r="F5" s="122">
        <v>0</v>
      </c>
      <c r="G5" s="123" cm="1">
        <f t="array" ref="G5">E5+F5</f>
        <v>25</v>
      </c>
      <c r="H5" t="s" s="120">
        <v>47</v>
      </c>
      <c r="I5" s="118"/>
    </row>
    <row r="6" ht="16.6" customHeight="1">
      <c r="A6" s="119">
        <v>45393</v>
      </c>
      <c r="B6" t="s" s="120">
        <v>82</v>
      </c>
      <c r="C6" t="s" s="121">
        <v>78</v>
      </c>
      <c r="D6" t="s" s="121">
        <v>83</v>
      </c>
      <c r="E6" s="122">
        <v>2.7</v>
      </c>
      <c r="F6" s="122">
        <v>0</v>
      </c>
      <c r="G6" s="123" cm="1">
        <f t="array" ref="G6">E6+F6</f>
        <v>2.7</v>
      </c>
      <c r="H6" t="s" s="120">
        <v>83</v>
      </c>
      <c r="I6" s="118"/>
    </row>
    <row r="7" ht="16.6" customHeight="1">
      <c r="A7" s="119">
        <v>45393</v>
      </c>
      <c r="B7" t="s" s="120">
        <v>84</v>
      </c>
      <c r="C7" t="s" s="121">
        <v>85</v>
      </c>
      <c r="D7" t="s" s="121">
        <v>86</v>
      </c>
      <c r="E7" s="122">
        <v>97.2</v>
      </c>
      <c r="F7" s="122">
        <v>0</v>
      </c>
      <c r="G7" s="123" cm="1">
        <f t="array" ref="G7">E7+F7</f>
        <v>97.2</v>
      </c>
      <c r="H7" t="s" s="120">
        <v>87</v>
      </c>
      <c r="I7" s="118"/>
    </row>
    <row r="8" ht="16.6" customHeight="1">
      <c r="A8" s="119">
        <v>45399</v>
      </c>
      <c r="B8" t="s" s="120">
        <v>88</v>
      </c>
      <c r="C8" t="s" s="121">
        <v>89</v>
      </c>
      <c r="D8" t="s" s="121">
        <v>90</v>
      </c>
      <c r="E8" s="122">
        <v>86</v>
      </c>
      <c r="F8" s="122">
        <v>0</v>
      </c>
      <c r="G8" s="123" cm="1">
        <f t="array" ref="G8">E8+F8</f>
        <v>86</v>
      </c>
      <c r="H8" t="s" s="120">
        <v>90</v>
      </c>
      <c r="I8" s="118"/>
    </row>
    <row r="9" ht="16.6" customHeight="1">
      <c r="A9" s="119">
        <v>45400</v>
      </c>
      <c r="B9" t="s" s="120">
        <v>91</v>
      </c>
      <c r="C9" t="s" s="121">
        <v>78</v>
      </c>
      <c r="D9" t="s" s="121">
        <v>92</v>
      </c>
      <c r="E9" s="122">
        <v>140.12</v>
      </c>
      <c r="F9" s="122">
        <v>0</v>
      </c>
      <c r="G9" s="123" cm="1">
        <f t="array" ref="G9">E9+F9</f>
        <v>140.12</v>
      </c>
      <c r="H9" t="s" s="120">
        <v>46</v>
      </c>
      <c r="I9" s="118"/>
    </row>
    <row r="10" ht="16.6" customHeight="1">
      <c r="A10" s="119">
        <v>45400</v>
      </c>
      <c r="B10" t="s" s="120">
        <v>93</v>
      </c>
      <c r="C10" t="s" s="121">
        <v>85</v>
      </c>
      <c r="D10" t="s" s="121">
        <v>94</v>
      </c>
      <c r="E10" s="122">
        <v>34.8</v>
      </c>
      <c r="F10" s="122">
        <v>0</v>
      </c>
      <c r="G10" s="123" cm="1">
        <f t="array" ref="G10">E10+F10</f>
        <v>34.8</v>
      </c>
      <c r="H10" t="s" s="120">
        <v>87</v>
      </c>
      <c r="I10" s="118"/>
    </row>
    <row r="11" ht="16.6" customHeight="1">
      <c r="A11" s="119">
        <v>45400</v>
      </c>
      <c r="B11" t="s" s="120">
        <v>95</v>
      </c>
      <c r="C11" t="s" s="121">
        <v>78</v>
      </c>
      <c r="D11" t="s" s="121">
        <v>83</v>
      </c>
      <c r="E11" s="122">
        <v>5.4</v>
      </c>
      <c r="F11" s="122">
        <v>0</v>
      </c>
      <c r="G11" s="123" cm="1">
        <f t="array" ref="G11">E11+F11</f>
        <v>5.4</v>
      </c>
      <c r="H11" t="s" s="120">
        <v>83</v>
      </c>
      <c r="I11" s="118"/>
    </row>
    <row r="12" ht="16.6" customHeight="1">
      <c r="A12" s="119">
        <v>45400</v>
      </c>
      <c r="B12" t="s" s="120">
        <v>96</v>
      </c>
      <c r="C12" t="s" s="121">
        <v>78</v>
      </c>
      <c r="D12" t="s" s="121">
        <v>81</v>
      </c>
      <c r="E12" s="122">
        <v>12.5</v>
      </c>
      <c r="F12" s="122">
        <v>0</v>
      </c>
      <c r="G12" s="123" cm="1">
        <f t="array" ref="G12">E12+F12</f>
        <v>12.5</v>
      </c>
      <c r="H12" t="s" s="120">
        <v>97</v>
      </c>
      <c r="I12" s="118"/>
    </row>
    <row r="13" ht="16.6" customHeight="1">
      <c r="A13" s="119"/>
      <c r="B13" s="119"/>
      <c r="C13" s="124"/>
      <c r="D13" s="125"/>
      <c r="E13" s="122"/>
      <c r="F13" s="122"/>
      <c r="G13" s="123"/>
      <c r="H13" s="119"/>
      <c r="I13" s="118"/>
    </row>
    <row r="14" ht="16.6" customHeight="1">
      <c r="A14" s="119">
        <v>45413</v>
      </c>
      <c r="B14" t="s" s="120">
        <v>98</v>
      </c>
      <c r="C14" t="s" s="121">
        <v>99</v>
      </c>
      <c r="D14" t="s" s="121">
        <v>100</v>
      </c>
      <c r="E14" s="122">
        <v>266.78</v>
      </c>
      <c r="F14" s="122"/>
      <c r="G14" s="123" cm="1">
        <f t="array" ref="G14">E14+F14</f>
        <v>266.78</v>
      </c>
      <c r="H14" t="s" s="120">
        <v>46</v>
      </c>
      <c r="I14" s="118"/>
    </row>
    <row r="15" ht="16.6" customHeight="1">
      <c r="A15" s="119">
        <v>45413</v>
      </c>
      <c r="B15" t="s" s="120">
        <v>101</v>
      </c>
      <c r="C15" t="s" s="121">
        <v>99</v>
      </c>
      <c r="D15" t="s" s="121">
        <v>83</v>
      </c>
      <c r="E15" s="122">
        <v>9</v>
      </c>
      <c r="F15" s="122"/>
      <c r="G15" s="123" cm="1">
        <f t="array" ref="G15">E15+F15</f>
        <v>9</v>
      </c>
      <c r="H15" t="s" s="120">
        <v>83</v>
      </c>
      <c r="I15" s="118"/>
    </row>
    <row r="16" ht="16.6" customHeight="1">
      <c r="A16" s="119">
        <v>45413</v>
      </c>
      <c r="B16" t="s" s="120">
        <v>102</v>
      </c>
      <c r="C16" t="s" s="121">
        <v>99</v>
      </c>
      <c r="D16" t="s" s="121">
        <v>81</v>
      </c>
      <c r="E16" s="122">
        <v>12.5</v>
      </c>
      <c r="F16" s="122"/>
      <c r="G16" s="123" cm="1">
        <f t="array" ref="G16">E16+F16</f>
        <v>12.5</v>
      </c>
      <c r="H16" t="s" s="120">
        <v>97</v>
      </c>
      <c r="I16" s="118"/>
    </row>
    <row r="17" ht="16.6" customHeight="1">
      <c r="A17" s="119">
        <v>45413</v>
      </c>
      <c r="B17" t="s" s="120">
        <v>103</v>
      </c>
      <c r="C17" t="s" s="121">
        <v>99</v>
      </c>
      <c r="D17" t="s" s="121">
        <v>94</v>
      </c>
      <c r="E17" s="122">
        <v>66.59999999999999</v>
      </c>
      <c r="F17" s="122"/>
      <c r="G17" s="123" cm="1">
        <f t="array" ref="G17">E17+F17</f>
        <v>66.59999999999999</v>
      </c>
      <c r="H17" t="s" s="120">
        <v>87</v>
      </c>
      <c r="I17" s="118"/>
    </row>
    <row r="18" ht="16.6" customHeight="1">
      <c r="A18" s="119">
        <v>45424</v>
      </c>
      <c r="B18" t="s" s="120">
        <v>104</v>
      </c>
      <c r="C18" t="s" s="121">
        <v>105</v>
      </c>
      <c r="D18" t="s" s="121">
        <v>106</v>
      </c>
      <c r="E18" s="122">
        <v>130</v>
      </c>
      <c r="F18" s="122"/>
      <c r="G18" s="123" cm="1">
        <f t="array" ref="G18">E18+F18</f>
        <v>130</v>
      </c>
      <c r="H18" t="s" s="120">
        <v>106</v>
      </c>
      <c r="I18" s="118"/>
    </row>
    <row r="19" ht="16.6" customHeight="1">
      <c r="A19" s="119">
        <v>45424</v>
      </c>
      <c r="B19" t="s" s="120">
        <v>107</v>
      </c>
      <c r="C19" t="s" s="121">
        <v>108</v>
      </c>
      <c r="D19" t="s" s="121">
        <v>109</v>
      </c>
      <c r="E19" s="122">
        <v>29.36</v>
      </c>
      <c r="F19" s="122">
        <v>5.87</v>
      </c>
      <c r="G19" s="123" cm="1">
        <f t="array" ref="G19">E19+F19</f>
        <v>35.23</v>
      </c>
      <c r="H19" t="s" s="120">
        <v>97</v>
      </c>
      <c r="I19" s="118"/>
    </row>
    <row r="20" ht="16.6" customHeight="1">
      <c r="A20" s="119">
        <v>45424</v>
      </c>
      <c r="B20" t="s" s="120">
        <v>110</v>
      </c>
      <c r="C20" t="s" s="121">
        <v>89</v>
      </c>
      <c r="D20" t="s" s="121">
        <v>90</v>
      </c>
      <c r="E20" s="122">
        <v>86</v>
      </c>
      <c r="F20" s="122">
        <v>0</v>
      </c>
      <c r="G20" s="123" cm="1">
        <f t="array" ref="G20">E20+F20</f>
        <v>86</v>
      </c>
      <c r="H20" t="s" s="120">
        <v>90</v>
      </c>
      <c r="I20" s="118"/>
    </row>
    <row r="21" ht="16.6" customHeight="1">
      <c r="A21" s="119">
        <v>45438</v>
      </c>
      <c r="B21" t="s" s="120">
        <v>111</v>
      </c>
      <c r="C21" t="s" s="121">
        <v>112</v>
      </c>
      <c r="D21" t="s" s="121">
        <v>113</v>
      </c>
      <c r="E21" s="122">
        <v>22.5</v>
      </c>
      <c r="F21" s="122"/>
      <c r="G21" s="123" cm="1">
        <f t="array" ref="G21">E21+F21</f>
        <v>22.5</v>
      </c>
      <c r="H21" t="s" s="120">
        <v>55</v>
      </c>
      <c r="I21" s="118"/>
    </row>
    <row r="22" ht="16.6" customHeight="1">
      <c r="A22" s="119">
        <v>45438</v>
      </c>
      <c r="B22" t="s" s="120">
        <v>114</v>
      </c>
      <c r="C22" t="s" s="121">
        <v>115</v>
      </c>
      <c r="D22" t="s" s="121">
        <v>113</v>
      </c>
      <c r="E22" s="122">
        <v>22.5</v>
      </c>
      <c r="F22" s="122"/>
      <c r="G22" s="123" cm="1">
        <f t="array" ref="G22">E22+F22</f>
        <v>22.5</v>
      </c>
      <c r="H22" t="s" s="120">
        <v>55</v>
      </c>
      <c r="I22" s="118"/>
    </row>
    <row r="23" ht="16.6" customHeight="1">
      <c r="A23" s="119">
        <v>45438</v>
      </c>
      <c r="B23" t="s" s="120">
        <v>116</v>
      </c>
      <c r="C23" t="s" s="121">
        <v>117</v>
      </c>
      <c r="D23" t="s" s="121">
        <v>113</v>
      </c>
      <c r="E23" s="122">
        <v>22.5</v>
      </c>
      <c r="F23" s="122"/>
      <c r="G23" s="123" cm="1">
        <f t="array" ref="G23">E23+F23</f>
        <v>22.5</v>
      </c>
      <c r="H23" t="s" s="120">
        <v>55</v>
      </c>
      <c r="I23" s="118"/>
    </row>
    <row r="24" ht="16.6" customHeight="1">
      <c r="A24" s="119">
        <v>45443</v>
      </c>
      <c r="B24" t="s" s="120">
        <v>118</v>
      </c>
      <c r="C24" t="s" s="121">
        <v>89</v>
      </c>
      <c r="D24" t="s" s="121">
        <v>90</v>
      </c>
      <c r="E24" s="122">
        <v>86</v>
      </c>
      <c r="F24" s="122">
        <v>0</v>
      </c>
      <c r="G24" s="123" cm="1">
        <f t="array" ref="G24">E24+F24</f>
        <v>86</v>
      </c>
      <c r="H24" t="s" s="120">
        <v>90</v>
      </c>
      <c r="I24" s="118"/>
    </row>
    <row r="25" ht="16.6" customHeight="1">
      <c r="A25" s="119"/>
      <c r="B25" s="119"/>
      <c r="C25" s="125"/>
      <c r="D25" s="125"/>
      <c r="E25" s="122"/>
      <c r="F25" s="122"/>
      <c r="G25" s="123"/>
      <c r="H25" s="119"/>
      <c r="I25" s="118"/>
    </row>
    <row r="26" ht="16.6" customHeight="1">
      <c r="A26" s="119">
        <v>45448</v>
      </c>
      <c r="B26" t="s" s="120">
        <v>119</v>
      </c>
      <c r="C26" t="s" s="121">
        <v>99</v>
      </c>
      <c r="D26" t="s" s="121">
        <v>120</v>
      </c>
      <c r="E26" s="122">
        <v>487.8</v>
      </c>
      <c r="F26" s="122"/>
      <c r="G26" s="123" cm="1">
        <f t="array" ref="G26">E26+F26</f>
        <v>487.8</v>
      </c>
      <c r="H26" t="s" s="120">
        <v>46</v>
      </c>
      <c r="I26" s="118"/>
    </row>
    <row r="27" ht="16.6" customHeight="1">
      <c r="A27" s="119">
        <v>45448</v>
      </c>
      <c r="B27" t="s" s="120">
        <v>121</v>
      </c>
      <c r="C27" t="s" s="121">
        <v>99</v>
      </c>
      <c r="D27" t="s" s="121">
        <v>83</v>
      </c>
      <c r="E27" s="122">
        <v>4.5</v>
      </c>
      <c r="F27" s="122"/>
      <c r="G27" s="123" cm="1">
        <f t="array" ref="G27">E27+F27</f>
        <v>4.5</v>
      </c>
      <c r="H27" t="s" s="120">
        <v>83</v>
      </c>
      <c r="I27" s="118"/>
    </row>
    <row r="28" ht="16.6" customHeight="1">
      <c r="A28" s="119">
        <v>45448</v>
      </c>
      <c r="B28" t="s" s="120">
        <v>122</v>
      </c>
      <c r="C28" t="s" s="121">
        <v>99</v>
      </c>
      <c r="D28" t="s" s="121">
        <v>81</v>
      </c>
      <c r="E28" s="122">
        <v>25</v>
      </c>
      <c r="F28" s="122"/>
      <c r="G28" s="123" cm="1">
        <f t="array" ref="G28">E28+F28</f>
        <v>25</v>
      </c>
      <c r="H28" t="s" s="120">
        <v>97</v>
      </c>
      <c r="I28" s="118"/>
    </row>
    <row r="29" ht="16.6" customHeight="1">
      <c r="A29" s="119">
        <v>45448</v>
      </c>
      <c r="B29" t="s" s="120">
        <v>123</v>
      </c>
      <c r="C29" t="s" s="121">
        <v>99</v>
      </c>
      <c r="D29" t="s" s="121">
        <v>124</v>
      </c>
      <c r="E29" s="122">
        <v>121.8</v>
      </c>
      <c r="F29" s="122"/>
      <c r="G29" s="123" cm="1">
        <f t="array" ref="G29">E29+F29</f>
        <v>121.8</v>
      </c>
      <c r="H29" t="s" s="120">
        <v>87</v>
      </c>
      <c r="I29" s="118"/>
    </row>
    <row r="30" ht="16.6" customHeight="1">
      <c r="A30" s="119">
        <v>45466</v>
      </c>
      <c r="B30" t="s" s="120">
        <v>125</v>
      </c>
      <c r="C30" t="s" s="121">
        <v>89</v>
      </c>
      <c r="D30" t="s" s="121">
        <v>90</v>
      </c>
      <c r="E30" s="122">
        <v>86</v>
      </c>
      <c r="F30" s="122">
        <v>0</v>
      </c>
      <c r="G30" s="123" cm="1">
        <f t="array" ref="G30">E30+F30</f>
        <v>86</v>
      </c>
      <c r="H30" t="s" s="120">
        <v>90</v>
      </c>
      <c r="I30" s="118"/>
    </row>
    <row r="31" ht="16.6" customHeight="1">
      <c r="A31" s="119"/>
      <c r="B31" s="119"/>
      <c r="C31" s="125"/>
      <c r="D31" s="125"/>
      <c r="E31" s="122"/>
      <c r="F31" s="122"/>
      <c r="G31" s="123"/>
      <c r="H31" s="119"/>
      <c r="I31" s="118"/>
    </row>
    <row r="32" ht="16.6" customHeight="1">
      <c r="A32" s="119">
        <v>45476</v>
      </c>
      <c r="B32" t="s" s="120">
        <v>126</v>
      </c>
      <c r="C32" t="s" s="121">
        <v>99</v>
      </c>
      <c r="D32" t="s" s="121">
        <v>127</v>
      </c>
      <c r="E32" s="122">
        <v>773.6</v>
      </c>
      <c r="F32" s="122"/>
      <c r="G32" s="123" cm="1">
        <f t="array" ref="G32">E32+F32</f>
        <v>773.6</v>
      </c>
      <c r="H32" t="s" s="120">
        <v>46</v>
      </c>
      <c r="I32" s="118"/>
    </row>
    <row r="33" ht="16.6" customHeight="1">
      <c r="A33" s="119">
        <v>45476</v>
      </c>
      <c r="B33" t="s" s="120">
        <v>128</v>
      </c>
      <c r="C33" t="s" s="121">
        <v>99</v>
      </c>
      <c r="D33" t="s" s="121">
        <v>81</v>
      </c>
      <c r="E33" s="122">
        <v>25</v>
      </c>
      <c r="F33" s="122"/>
      <c r="G33" s="123" cm="1">
        <f t="array" ref="G33">E33+F33</f>
        <v>25</v>
      </c>
      <c r="H33" t="s" s="120">
        <v>97</v>
      </c>
      <c r="I33" s="118"/>
    </row>
    <row r="34" ht="16.6" customHeight="1">
      <c r="A34" s="119">
        <v>45476</v>
      </c>
      <c r="B34" t="s" s="120">
        <v>129</v>
      </c>
      <c r="C34" t="s" s="121">
        <v>108</v>
      </c>
      <c r="D34" t="s" s="121">
        <v>130</v>
      </c>
      <c r="E34" s="122" cm="1">
        <f t="array" ref="E34">2.42+2.42+4.37</f>
        <v>9.210000000000001</v>
      </c>
      <c r="F34" s="122">
        <v>1.84</v>
      </c>
      <c r="G34" s="123" cm="1">
        <f t="array" ref="G34">E34+F34</f>
        <v>11.05</v>
      </c>
      <c r="H34" t="s" s="120">
        <v>97</v>
      </c>
      <c r="I34" s="118"/>
    </row>
    <row r="35" ht="16.6" customHeight="1">
      <c r="A35" s="119">
        <v>45476</v>
      </c>
      <c r="B35" t="s" s="120">
        <v>129</v>
      </c>
      <c r="C35" t="s" s="121">
        <v>108</v>
      </c>
      <c r="D35" t="s" s="121">
        <v>131</v>
      </c>
      <c r="E35" s="122">
        <v>29.29</v>
      </c>
      <c r="F35" s="122">
        <v>5.86</v>
      </c>
      <c r="G35" s="123" cm="1">
        <f t="array" ref="G35">E35+F35</f>
        <v>35.15</v>
      </c>
      <c r="H35" t="s" s="120">
        <v>97</v>
      </c>
      <c r="I35" s="118"/>
    </row>
    <row r="36" ht="16.6" customHeight="1">
      <c r="A36" s="119">
        <v>45478</v>
      </c>
      <c r="B36" t="s" s="120">
        <v>132</v>
      </c>
      <c r="C36" t="s" s="121">
        <v>133</v>
      </c>
      <c r="D36" t="s" s="121">
        <v>113</v>
      </c>
      <c r="E36" s="122">
        <v>22.5</v>
      </c>
      <c r="F36" s="122"/>
      <c r="G36" s="123" cm="1">
        <f t="array" ref="G36">E36+F36</f>
        <v>22.5</v>
      </c>
      <c r="H36" t="s" s="120">
        <v>55</v>
      </c>
      <c r="I36" s="118"/>
    </row>
    <row r="37" ht="16.6" customHeight="1">
      <c r="A37" s="119">
        <v>45497</v>
      </c>
      <c r="B37" t="s" s="120">
        <v>134</v>
      </c>
      <c r="C37" t="s" s="121">
        <v>89</v>
      </c>
      <c r="D37" t="s" s="121">
        <v>90</v>
      </c>
      <c r="E37" s="122">
        <v>86</v>
      </c>
      <c r="F37" s="122">
        <v>0</v>
      </c>
      <c r="G37" s="123" cm="1">
        <f t="array" ref="G37">E37+F37</f>
        <v>86</v>
      </c>
      <c r="H37" t="s" s="120">
        <v>90</v>
      </c>
      <c r="I37" s="118"/>
    </row>
    <row r="38" ht="16.6" customHeight="1">
      <c r="A38" s="119">
        <v>45497</v>
      </c>
      <c r="B38" t="s" s="120">
        <v>135</v>
      </c>
      <c r="C38" t="s" s="121">
        <v>136</v>
      </c>
      <c r="D38" t="s" s="121">
        <v>137</v>
      </c>
      <c r="E38" s="122">
        <v>260</v>
      </c>
      <c r="F38" s="122">
        <v>52</v>
      </c>
      <c r="G38" s="123" cm="1">
        <f t="array" ref="G38">E38+F38</f>
        <v>312</v>
      </c>
      <c r="H38" t="s" s="120">
        <v>138</v>
      </c>
      <c r="I38" s="118"/>
    </row>
    <row r="39" ht="16.6" customHeight="1">
      <c r="A39" s="119"/>
      <c r="B39" s="119"/>
      <c r="C39" s="125"/>
      <c r="D39" s="125"/>
      <c r="E39" s="122"/>
      <c r="F39" s="122"/>
      <c r="G39" s="123"/>
      <c r="H39" s="119"/>
      <c r="I39" s="118"/>
    </row>
    <row r="40" ht="16.6" customHeight="1">
      <c r="A40" s="119">
        <v>45511</v>
      </c>
      <c r="B40" t="s" s="120">
        <v>139</v>
      </c>
      <c r="C40" t="s" s="121">
        <v>99</v>
      </c>
      <c r="D40" t="s" s="121">
        <v>140</v>
      </c>
      <c r="E40" s="122">
        <v>583</v>
      </c>
      <c r="F40" s="122"/>
      <c r="G40" s="123" cm="1">
        <f t="array" ref="G40">E40+F40</f>
        <v>583</v>
      </c>
      <c r="H40" t="s" s="120">
        <v>46</v>
      </c>
      <c r="I40" s="118"/>
    </row>
    <row r="41" ht="16.6" customHeight="1">
      <c r="A41" s="119">
        <v>45511</v>
      </c>
      <c r="B41" t="s" s="120">
        <v>141</v>
      </c>
      <c r="C41" t="s" s="121">
        <v>99</v>
      </c>
      <c r="D41" t="s" s="121">
        <v>83</v>
      </c>
      <c r="E41" s="122">
        <v>4.5</v>
      </c>
      <c r="F41" s="122"/>
      <c r="G41" s="123" cm="1">
        <f t="array" ref="G41">E41+F41</f>
        <v>4.5</v>
      </c>
      <c r="H41" t="s" s="120">
        <v>83</v>
      </c>
      <c r="I41" s="118"/>
    </row>
    <row r="42" ht="16.6" customHeight="1">
      <c r="A42" s="119">
        <v>45511</v>
      </c>
      <c r="B42" t="s" s="120">
        <v>142</v>
      </c>
      <c r="C42" t="s" s="121">
        <v>99</v>
      </c>
      <c r="D42" t="s" s="121">
        <v>81</v>
      </c>
      <c r="E42" s="122">
        <v>25</v>
      </c>
      <c r="F42" s="122"/>
      <c r="G42" s="123" cm="1">
        <f t="array" ref="G42">E42+F42</f>
        <v>25</v>
      </c>
      <c r="H42" t="s" s="120">
        <v>97</v>
      </c>
      <c r="I42" s="118"/>
    </row>
    <row r="43" ht="16.6" customHeight="1">
      <c r="A43" s="119">
        <v>45511</v>
      </c>
      <c r="B43" t="s" s="120">
        <v>143</v>
      </c>
      <c r="C43" t="s" s="121">
        <v>99</v>
      </c>
      <c r="D43" t="s" s="121">
        <v>144</v>
      </c>
      <c r="E43" s="122">
        <v>26.6</v>
      </c>
      <c r="F43" s="122"/>
      <c r="G43" s="123" cm="1">
        <f t="array" ref="G43">E43+F43</f>
        <v>26.6</v>
      </c>
      <c r="H43" t="s" s="120">
        <v>87</v>
      </c>
      <c r="I43" s="118"/>
    </row>
    <row r="44" ht="16.6" customHeight="1">
      <c r="A44" s="119">
        <v>45511</v>
      </c>
      <c r="B44" t="s" s="120">
        <v>145</v>
      </c>
      <c r="C44" t="s" s="121">
        <v>146</v>
      </c>
      <c r="D44" t="s" s="121">
        <v>147</v>
      </c>
      <c r="E44" s="122">
        <v>440</v>
      </c>
      <c r="F44" s="122">
        <v>88</v>
      </c>
      <c r="G44" s="123" cm="1">
        <f t="array" ref="G44">E44+F44</f>
        <v>528</v>
      </c>
      <c r="H44" t="s" s="120">
        <v>138</v>
      </c>
      <c r="I44" s="118"/>
    </row>
    <row r="45" ht="16.6" customHeight="1">
      <c r="A45" s="119">
        <v>45511</v>
      </c>
      <c r="B45" t="s" s="120">
        <v>148</v>
      </c>
      <c r="C45" t="s" s="121">
        <v>89</v>
      </c>
      <c r="D45" t="s" s="121">
        <v>90</v>
      </c>
      <c r="E45" s="122">
        <v>86</v>
      </c>
      <c r="F45" s="122">
        <v>0</v>
      </c>
      <c r="G45" s="123" cm="1">
        <f t="array" ref="G45">E45+F45</f>
        <v>86</v>
      </c>
      <c r="H45" t="s" s="120">
        <v>90</v>
      </c>
      <c r="I45" s="118"/>
    </row>
    <row r="46" ht="16.6" customHeight="1">
      <c r="A46" s="119"/>
      <c r="B46" s="119"/>
      <c r="C46" s="125"/>
      <c r="D46" s="125"/>
      <c r="E46" s="122"/>
      <c r="F46" s="122"/>
      <c r="G46" s="123"/>
      <c r="H46" s="119"/>
      <c r="I46" s="118"/>
    </row>
    <row r="47" ht="16.6" customHeight="1">
      <c r="A47" s="119">
        <v>45539</v>
      </c>
      <c r="B47" t="s" s="120">
        <v>149</v>
      </c>
      <c r="C47" t="s" s="121">
        <v>89</v>
      </c>
      <c r="D47" t="s" s="121">
        <v>90</v>
      </c>
      <c r="E47" s="122">
        <v>86</v>
      </c>
      <c r="F47" s="122">
        <v>0</v>
      </c>
      <c r="G47" s="123" cm="1">
        <f t="array" ref="G47">E47+F47</f>
        <v>86</v>
      </c>
      <c r="H47" t="s" s="120">
        <v>90</v>
      </c>
      <c r="I47" s="118"/>
    </row>
    <row r="48" ht="16.6" customHeight="1">
      <c r="A48" s="119">
        <v>45539</v>
      </c>
      <c r="B48" t="s" s="120">
        <v>150</v>
      </c>
      <c r="C48" t="s" s="121">
        <v>99</v>
      </c>
      <c r="D48" t="s" s="121">
        <v>151</v>
      </c>
      <c r="E48" s="122">
        <v>583</v>
      </c>
      <c r="F48" s="122"/>
      <c r="G48" s="123" cm="1">
        <f t="array" ref="G48">E48+F48</f>
        <v>583</v>
      </c>
      <c r="H48" t="s" s="120">
        <v>46</v>
      </c>
      <c r="I48" s="118"/>
    </row>
    <row r="49" ht="16.6" customHeight="1">
      <c r="A49" s="119">
        <v>45539</v>
      </c>
      <c r="B49" t="s" s="120">
        <v>152</v>
      </c>
      <c r="C49" t="s" s="121">
        <v>99</v>
      </c>
      <c r="D49" t="s" s="121">
        <v>83</v>
      </c>
      <c r="E49" s="122">
        <v>9</v>
      </c>
      <c r="F49" s="122"/>
      <c r="G49" s="123" cm="1">
        <f t="array" ref="G49">E49+F49</f>
        <v>9</v>
      </c>
      <c r="H49" t="s" s="120">
        <v>83</v>
      </c>
      <c r="I49" s="118"/>
    </row>
    <row r="50" ht="16.6" customHeight="1">
      <c r="A50" s="119">
        <v>45539</v>
      </c>
      <c r="B50" t="s" s="120">
        <v>153</v>
      </c>
      <c r="C50" t="s" s="121">
        <v>99</v>
      </c>
      <c r="D50" t="s" s="121">
        <v>81</v>
      </c>
      <c r="E50" s="122">
        <v>25</v>
      </c>
      <c r="F50" s="122"/>
      <c r="G50" s="123" cm="1">
        <f t="array" ref="G50">E50+F50</f>
        <v>25</v>
      </c>
      <c r="H50" t="s" s="120">
        <v>97</v>
      </c>
      <c r="I50" s="118"/>
    </row>
    <row r="51" ht="16.6" customHeight="1">
      <c r="A51" s="119">
        <v>45539</v>
      </c>
      <c r="B51" t="s" s="120">
        <v>154</v>
      </c>
      <c r="C51" t="s" s="121">
        <v>99</v>
      </c>
      <c r="D51" t="s" s="121">
        <v>155</v>
      </c>
      <c r="E51" s="122">
        <v>26.6</v>
      </c>
      <c r="F51" s="122"/>
      <c r="G51" s="123" cm="1">
        <f t="array" ref="G51">E51+F51</f>
        <v>26.6</v>
      </c>
      <c r="H51" t="s" s="120">
        <v>87</v>
      </c>
      <c r="I51" s="118"/>
    </row>
    <row r="52" ht="16.6" customHeight="1">
      <c r="A52" s="119">
        <v>45539</v>
      </c>
      <c r="B52" t="s" s="120">
        <v>156</v>
      </c>
      <c r="C52" t="s" s="121">
        <v>157</v>
      </c>
      <c r="D52" t="s" s="121">
        <v>158</v>
      </c>
      <c r="E52" s="122">
        <v>35</v>
      </c>
      <c r="F52" s="122"/>
      <c r="G52" s="123" cm="1">
        <f t="array" ref="G52">E52+F52</f>
        <v>35</v>
      </c>
      <c r="H52" t="s" s="120">
        <v>159</v>
      </c>
      <c r="I52" s="118"/>
    </row>
    <row r="53" ht="16.6" customHeight="1">
      <c r="A53" s="119">
        <v>45558</v>
      </c>
      <c r="B53" t="s" s="120">
        <v>160</v>
      </c>
      <c r="C53" t="s" s="121">
        <v>108</v>
      </c>
      <c r="D53" t="s" s="121">
        <v>161</v>
      </c>
      <c r="E53" s="122">
        <v>28.46</v>
      </c>
      <c r="F53" s="122">
        <v>5.69</v>
      </c>
      <c r="G53" s="123" cm="1">
        <f t="array" ref="G53">E53+F53</f>
        <v>34.15</v>
      </c>
      <c r="H53" t="s" s="120">
        <v>97</v>
      </c>
      <c r="I53" s="118"/>
    </row>
    <row r="54" ht="16.6" customHeight="1">
      <c r="A54" s="119">
        <v>45558</v>
      </c>
      <c r="B54" t="s" s="120">
        <v>160</v>
      </c>
      <c r="C54" t="s" s="121">
        <v>108</v>
      </c>
      <c r="D54" t="s" s="121">
        <v>131</v>
      </c>
      <c r="E54" s="122">
        <v>27.81</v>
      </c>
      <c r="F54" s="122">
        <v>5.56</v>
      </c>
      <c r="G54" s="123" cm="1">
        <f t="array" ref="G54">E54+F54</f>
        <v>33.37</v>
      </c>
      <c r="H54" t="s" s="120">
        <v>97</v>
      </c>
      <c r="I54" s="118"/>
    </row>
    <row r="55" ht="16.6" customHeight="1">
      <c r="A55" s="119">
        <v>45565</v>
      </c>
      <c r="B55" t="s" s="120">
        <v>162</v>
      </c>
      <c r="C55" t="s" s="121">
        <v>89</v>
      </c>
      <c r="D55" t="s" s="121">
        <v>90</v>
      </c>
      <c r="E55" s="122">
        <v>86</v>
      </c>
      <c r="F55" s="122">
        <v>0</v>
      </c>
      <c r="G55" s="123" cm="1">
        <f t="array" ref="G55">E55+F55</f>
        <v>86</v>
      </c>
      <c r="H55" t="s" s="120">
        <v>90</v>
      </c>
      <c r="I55" s="118"/>
    </row>
    <row r="56" ht="16.6" customHeight="1">
      <c r="A56" s="119"/>
      <c r="B56" s="119"/>
      <c r="C56" s="125"/>
      <c r="D56" s="125"/>
      <c r="E56" s="122"/>
      <c r="F56" s="122"/>
      <c r="G56" s="123"/>
      <c r="H56" s="119"/>
      <c r="I56" s="118"/>
    </row>
    <row r="57" ht="16.6" customHeight="1">
      <c r="A57" s="119">
        <v>45567</v>
      </c>
      <c r="B57" t="s" s="120">
        <v>163</v>
      </c>
      <c r="C57" t="s" s="121">
        <v>99</v>
      </c>
      <c r="D57" t="s" s="121">
        <v>164</v>
      </c>
      <c r="E57" s="122">
        <v>583</v>
      </c>
      <c r="F57" s="122"/>
      <c r="G57" s="123" cm="1">
        <f t="array" ref="G57">E57+F57</f>
        <v>583</v>
      </c>
      <c r="H57" t="s" s="120">
        <v>46</v>
      </c>
      <c r="I57" s="118"/>
    </row>
    <row r="58" ht="16.6" customHeight="1">
      <c r="A58" s="119">
        <v>45567</v>
      </c>
      <c r="B58" t="s" s="120">
        <v>165</v>
      </c>
      <c r="C58" t="s" s="121">
        <v>99</v>
      </c>
      <c r="D58" t="s" s="121">
        <v>83</v>
      </c>
      <c r="E58" s="122">
        <v>4.5</v>
      </c>
      <c r="F58" s="122"/>
      <c r="G58" s="123" cm="1">
        <f t="array" ref="G58">E58+F58</f>
        <v>4.5</v>
      </c>
      <c r="H58" t="s" s="120">
        <v>83</v>
      </c>
      <c r="I58" s="118"/>
    </row>
    <row r="59" ht="16.6" customHeight="1">
      <c r="A59" s="119">
        <v>45567</v>
      </c>
      <c r="B59" t="s" s="120">
        <v>166</v>
      </c>
      <c r="C59" t="s" s="121">
        <v>99</v>
      </c>
      <c r="D59" t="s" s="121">
        <v>81</v>
      </c>
      <c r="E59" s="122">
        <v>25</v>
      </c>
      <c r="F59" s="122"/>
      <c r="G59" s="123" cm="1">
        <f t="array" ref="G59">E59+F59</f>
        <v>25</v>
      </c>
      <c r="H59" t="s" s="120">
        <v>97</v>
      </c>
      <c r="I59" s="118"/>
    </row>
    <row r="60" ht="16.6" customHeight="1">
      <c r="A60" s="119"/>
      <c r="B60" s="126"/>
      <c r="C60" s="124"/>
      <c r="D60" s="124"/>
      <c r="E60" s="123"/>
      <c r="F60" s="122"/>
      <c r="G60" s="123"/>
      <c r="H60" s="126"/>
      <c r="I60" s="127"/>
    </row>
    <row r="61" ht="16.6" customHeight="1">
      <c r="A61" s="119"/>
      <c r="B61" s="119"/>
      <c r="C61" s="125"/>
      <c r="D61" s="125"/>
      <c r="E61" s="122"/>
      <c r="F61" s="122"/>
      <c r="G61" s="123"/>
      <c r="H61" s="119"/>
      <c r="I61" s="118"/>
    </row>
    <row r="62" ht="16.6" customHeight="1">
      <c r="A62" s="119">
        <v>45602</v>
      </c>
      <c r="B62" t="s" s="120">
        <v>167</v>
      </c>
      <c r="C62" t="s" s="121">
        <v>99</v>
      </c>
      <c r="D62" t="s" s="121">
        <v>168</v>
      </c>
      <c r="E62" s="122">
        <v>685.2</v>
      </c>
      <c r="F62" s="122"/>
      <c r="G62" s="123" cm="1">
        <f t="array" ref="G62">E62+F62</f>
        <v>685.2</v>
      </c>
      <c r="H62" t="s" s="120">
        <v>46</v>
      </c>
      <c r="I62" s="118"/>
    </row>
    <row r="63" ht="16.6" customHeight="1">
      <c r="A63" s="119">
        <v>45602</v>
      </c>
      <c r="B63" t="s" s="120">
        <v>169</v>
      </c>
      <c r="C63" t="s" s="121">
        <v>99</v>
      </c>
      <c r="D63" t="s" s="121">
        <v>83</v>
      </c>
      <c r="E63" s="122">
        <v>4.5</v>
      </c>
      <c r="F63" s="122"/>
      <c r="G63" s="123" cm="1">
        <f t="array" ref="G63">E63+F63</f>
        <v>4.5</v>
      </c>
      <c r="H63" t="s" s="120">
        <v>83</v>
      </c>
      <c r="I63" s="118"/>
    </row>
    <row r="64" ht="16.6" customHeight="1">
      <c r="A64" s="119">
        <v>45602</v>
      </c>
      <c r="B64" t="s" s="120">
        <v>170</v>
      </c>
      <c r="C64" t="s" s="121">
        <v>99</v>
      </c>
      <c r="D64" t="s" s="121">
        <v>81</v>
      </c>
      <c r="E64" s="122">
        <v>25</v>
      </c>
      <c r="F64" s="122"/>
      <c r="G64" s="123" cm="1">
        <f t="array" ref="G64">E64+F64</f>
        <v>25</v>
      </c>
      <c r="H64" t="s" s="120">
        <v>97</v>
      </c>
      <c r="I64" s="118"/>
    </row>
    <row r="65" ht="16.6" customHeight="1">
      <c r="A65" s="119">
        <v>45602</v>
      </c>
      <c r="B65" t="s" s="120">
        <v>171</v>
      </c>
      <c r="C65" t="s" s="121">
        <v>99</v>
      </c>
      <c r="D65" t="s" s="121">
        <v>172</v>
      </c>
      <c r="E65" s="122">
        <v>52.2</v>
      </c>
      <c r="F65" s="122"/>
      <c r="G65" s="123">
        <v>52.2</v>
      </c>
      <c r="H65" t="s" s="120">
        <v>87</v>
      </c>
      <c r="I65" s="128"/>
    </row>
    <row r="66" ht="16.6" customHeight="1">
      <c r="A66" s="119"/>
      <c r="B66" t="s" s="120">
        <v>173</v>
      </c>
      <c r="C66" t="s" s="121">
        <v>99</v>
      </c>
      <c r="D66" t="s" s="121">
        <v>174</v>
      </c>
      <c r="E66" s="123">
        <v>26.6</v>
      </c>
      <c r="F66" s="122"/>
      <c r="G66" s="123">
        <v>26.6</v>
      </c>
      <c r="H66" t="s" s="120">
        <v>87</v>
      </c>
      <c r="I66" s="126"/>
    </row>
    <row r="67" ht="16.6" customHeight="1">
      <c r="A67" s="119">
        <v>45602</v>
      </c>
      <c r="B67" t="s" s="120">
        <v>175</v>
      </c>
      <c r="C67" t="s" s="121">
        <v>176</v>
      </c>
      <c r="D67" t="s" s="121">
        <v>59</v>
      </c>
      <c r="E67" s="122">
        <v>439.56</v>
      </c>
      <c r="F67" s="122">
        <v>87.91</v>
      </c>
      <c r="G67" s="123" cm="1">
        <f t="array" ref="G67">E67+F67</f>
        <v>527.47</v>
      </c>
      <c r="H67" t="s" s="120">
        <v>59</v>
      </c>
      <c r="I67" s="129"/>
    </row>
    <row r="68" ht="16.6" customHeight="1">
      <c r="A68" s="119">
        <v>45621</v>
      </c>
      <c r="B68" t="s" s="120">
        <v>177</v>
      </c>
      <c r="C68" t="s" s="121">
        <v>178</v>
      </c>
      <c r="D68" t="s" s="121">
        <v>179</v>
      </c>
      <c r="E68" s="122">
        <v>250</v>
      </c>
      <c r="F68" s="122"/>
      <c r="G68" s="123" cm="1">
        <f t="array" ref="G68">E68+F68</f>
        <v>250</v>
      </c>
      <c r="H68" t="s" s="120">
        <v>180</v>
      </c>
      <c r="I68" s="118"/>
    </row>
    <row r="69" ht="16.6" customHeight="1">
      <c r="A69" s="119">
        <v>45621</v>
      </c>
      <c r="B69" t="s" s="113">
        <v>181</v>
      </c>
      <c r="C69" t="s" s="121">
        <v>112</v>
      </c>
      <c r="D69" t="s" s="121">
        <v>182</v>
      </c>
      <c r="E69" s="122">
        <v>50</v>
      </c>
      <c r="F69" s="122"/>
      <c r="G69" s="123" cm="1">
        <f t="array" ref="G69">E69+F69</f>
        <v>50</v>
      </c>
      <c r="H69" t="s" s="120">
        <v>55</v>
      </c>
      <c r="I69" s="118"/>
    </row>
    <row r="70" ht="16.6" customHeight="1">
      <c r="A70" s="119">
        <v>45622</v>
      </c>
      <c r="B70" t="s" s="120">
        <v>183</v>
      </c>
      <c r="C70" t="s" s="121">
        <v>99</v>
      </c>
      <c r="D70" t="s" s="121">
        <v>184</v>
      </c>
      <c r="E70" s="122">
        <v>65</v>
      </c>
      <c r="F70" s="122"/>
      <c r="G70" s="123" cm="1">
        <f t="array" ref="G70">E70+F70</f>
        <v>65</v>
      </c>
      <c r="H70" t="s" s="120">
        <v>56</v>
      </c>
      <c r="I70" t="s" s="130">
        <v>185</v>
      </c>
    </row>
    <row r="71" ht="16.6" customHeight="1">
      <c r="A71" s="119"/>
      <c r="B71" s="119"/>
      <c r="C71" s="125"/>
      <c r="D71" s="125"/>
      <c r="E71" s="122"/>
      <c r="F71" s="122"/>
      <c r="G71" s="123"/>
      <c r="H71" s="119"/>
      <c r="I71" s="118"/>
    </row>
    <row r="72" ht="16.6" customHeight="1">
      <c r="A72" s="119">
        <v>45630</v>
      </c>
      <c r="B72" t="s" s="113">
        <v>186</v>
      </c>
      <c r="C72" t="s" s="121">
        <v>99</v>
      </c>
      <c r="D72" t="s" s="121">
        <v>187</v>
      </c>
      <c r="E72" s="122">
        <v>598.52</v>
      </c>
      <c r="F72" s="122"/>
      <c r="G72" s="123" cm="1">
        <f t="array" ref="G72">E72+F72</f>
        <v>598.52</v>
      </c>
      <c r="H72" t="s" s="120">
        <v>46</v>
      </c>
      <c r="I72" s="118"/>
    </row>
    <row r="73" ht="16.6" customHeight="1">
      <c r="A73" s="119">
        <v>45630</v>
      </c>
      <c r="B73" t="s" s="120">
        <v>188</v>
      </c>
      <c r="C73" t="s" s="121">
        <v>99</v>
      </c>
      <c r="D73" t="s" s="121">
        <v>83</v>
      </c>
      <c r="E73" s="122">
        <v>4.5</v>
      </c>
      <c r="F73" s="122"/>
      <c r="G73" s="123" cm="1">
        <f t="array" ref="G73">E73+F73</f>
        <v>4.5</v>
      </c>
      <c r="H73" t="s" s="120">
        <v>83</v>
      </c>
      <c r="I73" s="118"/>
    </row>
    <row r="74" ht="16.6" customHeight="1">
      <c r="A74" s="119">
        <v>45630</v>
      </c>
      <c r="B74" t="s" s="120">
        <v>189</v>
      </c>
      <c r="C74" t="s" s="121">
        <v>99</v>
      </c>
      <c r="D74" t="s" s="121">
        <v>81</v>
      </c>
      <c r="E74" s="122">
        <v>25</v>
      </c>
      <c r="F74" s="122"/>
      <c r="G74" s="123" cm="1">
        <f t="array" ref="G74">E74+F74</f>
        <v>25</v>
      </c>
      <c r="H74" t="s" s="120">
        <v>97</v>
      </c>
      <c r="I74" s="118"/>
    </row>
    <row r="75" ht="16.6" customHeight="1">
      <c r="A75" s="119">
        <v>45630</v>
      </c>
      <c r="B75" t="s" s="120">
        <v>190</v>
      </c>
      <c r="C75" t="s" s="121">
        <v>99</v>
      </c>
      <c r="D75" t="s" s="121">
        <v>191</v>
      </c>
      <c r="E75" s="122">
        <v>30.6</v>
      </c>
      <c r="F75" s="122"/>
      <c r="G75" s="123" cm="1">
        <f t="array" ref="G75">E75+F75</f>
        <v>30.6</v>
      </c>
      <c r="H75" t="s" s="120">
        <v>87</v>
      </c>
      <c r="I75" s="118"/>
    </row>
    <row r="76" ht="16.6" customHeight="1">
      <c r="A76" s="119">
        <v>45630</v>
      </c>
      <c r="B76" t="s" s="120">
        <v>192</v>
      </c>
      <c r="C76" t="s" s="121">
        <v>193</v>
      </c>
      <c r="D76" t="s" s="121">
        <v>194</v>
      </c>
      <c r="E76" s="122">
        <v>35</v>
      </c>
      <c r="F76" s="122"/>
      <c r="G76" s="123" cm="1">
        <f t="array" ref="G76">E76+F76</f>
        <v>35</v>
      </c>
      <c r="H76" t="s" s="120">
        <v>56</v>
      </c>
      <c r="I76" s="118"/>
    </row>
    <row r="77" ht="16.6" customHeight="1">
      <c r="A77" s="119">
        <v>45630</v>
      </c>
      <c r="B77" t="s" s="120">
        <v>195</v>
      </c>
      <c r="C77" t="s" s="121">
        <v>196</v>
      </c>
      <c r="D77" t="s" s="121">
        <v>197</v>
      </c>
      <c r="E77" s="122">
        <v>78.5</v>
      </c>
      <c r="F77" s="122">
        <v>15.7</v>
      </c>
      <c r="G77" s="123" cm="1">
        <f t="array" ref="G77">E77+F77</f>
        <v>94.2</v>
      </c>
      <c r="H77" t="s" s="120">
        <v>97</v>
      </c>
      <c r="I77" s="118"/>
    </row>
    <row r="78" ht="16.6" customHeight="1">
      <c r="A78" s="119">
        <v>45630</v>
      </c>
      <c r="B78" t="s" s="120">
        <v>198</v>
      </c>
      <c r="C78" t="s" s="121">
        <v>199</v>
      </c>
      <c r="D78" t="s" s="121">
        <v>200</v>
      </c>
      <c r="E78" s="122">
        <v>40</v>
      </c>
      <c r="F78" s="122"/>
      <c r="G78" s="123" cm="1">
        <f t="array" ref="G78">E78+F78</f>
        <v>40</v>
      </c>
      <c r="H78" t="s" s="120">
        <v>76</v>
      </c>
      <c r="I78" s="118"/>
    </row>
    <row r="79" ht="16.6" customHeight="1">
      <c r="A79" s="119">
        <v>45646</v>
      </c>
      <c r="B79" t="s" s="120">
        <v>201</v>
      </c>
      <c r="C79" t="s" s="121">
        <v>199</v>
      </c>
      <c r="D79" t="s" s="121">
        <v>202</v>
      </c>
      <c r="E79" s="122">
        <v>12.5</v>
      </c>
      <c r="F79" s="122">
        <v>2.5</v>
      </c>
      <c r="G79" s="123" cm="1">
        <f t="array" ref="G79">E79+F79</f>
        <v>15</v>
      </c>
      <c r="H79" t="s" s="120">
        <v>76</v>
      </c>
      <c r="I79" s="118"/>
    </row>
    <row r="80" ht="16.6" customHeight="1">
      <c r="A80" s="119">
        <v>45656</v>
      </c>
      <c r="B80" t="s" s="120">
        <v>203</v>
      </c>
      <c r="C80" t="s" s="121">
        <v>204</v>
      </c>
      <c r="D80" t="s" s="121">
        <v>205</v>
      </c>
      <c r="E80" s="122">
        <v>462.91</v>
      </c>
      <c r="F80" s="122"/>
      <c r="G80" s="123" cm="1">
        <f t="array" ref="G80">E80+F80</f>
        <v>462.91</v>
      </c>
      <c r="H80" t="s" s="120">
        <v>51</v>
      </c>
      <c r="I80" s="118"/>
    </row>
    <row r="81" ht="16.6" customHeight="1">
      <c r="A81" s="119"/>
      <c r="B81" s="119"/>
      <c r="C81" s="125"/>
      <c r="D81" s="125"/>
      <c r="E81" s="122"/>
      <c r="F81" s="122"/>
      <c r="G81" s="123"/>
      <c r="H81" s="119"/>
      <c r="I81" s="118"/>
    </row>
    <row r="82" ht="16.6" customHeight="1">
      <c r="A82" s="119">
        <v>45659</v>
      </c>
      <c r="B82" t="s" s="120">
        <v>206</v>
      </c>
      <c r="C82" t="s" s="121">
        <v>99</v>
      </c>
      <c r="D82" t="s" s="121">
        <v>207</v>
      </c>
      <c r="E82" s="122">
        <v>598.72</v>
      </c>
      <c r="F82" s="122"/>
      <c r="G82" s="123" cm="1">
        <f t="array" ref="G82">E82+F82</f>
        <v>598.72</v>
      </c>
      <c r="H82" t="s" s="120">
        <v>46</v>
      </c>
      <c r="I82" s="118"/>
    </row>
    <row r="83" ht="16.6" customHeight="1">
      <c r="A83" s="119">
        <v>45659</v>
      </c>
      <c r="B83" t="s" s="120">
        <v>208</v>
      </c>
      <c r="C83" t="s" s="121">
        <v>99</v>
      </c>
      <c r="D83" t="s" s="121">
        <v>83</v>
      </c>
      <c r="E83" s="122">
        <v>4.5</v>
      </c>
      <c r="F83" s="122"/>
      <c r="G83" s="123" cm="1">
        <f t="array" ref="G83">E83+F83</f>
        <v>4.5</v>
      </c>
      <c r="H83" t="s" s="120">
        <v>83</v>
      </c>
      <c r="I83" s="118"/>
    </row>
    <row r="84" ht="16.6" customHeight="1">
      <c r="A84" s="119">
        <v>45659</v>
      </c>
      <c r="B84" t="s" s="120">
        <v>209</v>
      </c>
      <c r="C84" t="s" s="121">
        <v>99</v>
      </c>
      <c r="D84" t="s" s="121">
        <v>81</v>
      </c>
      <c r="E84" s="122">
        <v>25</v>
      </c>
      <c r="F84" s="122"/>
      <c r="G84" s="123" cm="1">
        <f t="array" ref="G84">E84+F84</f>
        <v>25</v>
      </c>
      <c r="H84" t="s" s="120">
        <v>97</v>
      </c>
      <c r="I84" s="118"/>
    </row>
    <row r="85" ht="16.6" customHeight="1">
      <c r="A85" s="119">
        <v>45659</v>
      </c>
      <c r="B85" t="s" s="120">
        <v>210</v>
      </c>
      <c r="C85" t="s" s="121">
        <v>99</v>
      </c>
      <c r="D85" t="s" s="121">
        <v>211</v>
      </c>
      <c r="E85" s="122">
        <v>30.4</v>
      </c>
      <c r="F85" s="122"/>
      <c r="G85" s="123" cm="1">
        <f t="array" ref="G85">E85+F85</f>
        <v>30.4</v>
      </c>
      <c r="H85" t="s" s="120">
        <v>87</v>
      </c>
      <c r="I85" s="118"/>
    </row>
    <row r="86" ht="16.6" customHeight="1">
      <c r="A86" s="119">
        <v>45666</v>
      </c>
      <c r="B86" t="s" s="120">
        <v>212</v>
      </c>
      <c r="C86" t="s" s="121">
        <v>115</v>
      </c>
      <c r="D86" t="s" s="121">
        <v>213</v>
      </c>
      <c r="E86" s="122">
        <v>176</v>
      </c>
      <c r="F86" s="122"/>
      <c r="G86" s="123" cm="1">
        <f t="array" ref="G86">E86+F86</f>
        <v>176</v>
      </c>
      <c r="H86" t="s" s="120">
        <v>56</v>
      </c>
      <c r="I86" s="118"/>
    </row>
    <row r="87" ht="16.6" customHeight="1">
      <c r="A87" s="119">
        <v>45676</v>
      </c>
      <c r="B87" t="s" s="120">
        <v>214</v>
      </c>
      <c r="C87" t="s" s="121">
        <v>215</v>
      </c>
      <c r="D87" t="s" s="121">
        <v>216</v>
      </c>
      <c r="E87" s="131">
        <v>112.83</v>
      </c>
      <c r="F87" s="122">
        <v>22.57</v>
      </c>
      <c r="G87" s="123" cm="1">
        <f t="array" ref="G87">E87+F87</f>
        <v>135.4</v>
      </c>
      <c r="H87" t="s" s="120">
        <v>138</v>
      </c>
      <c r="I87" s="118"/>
    </row>
    <row r="88" ht="16.6" customHeight="1">
      <c r="A88" s="119"/>
      <c r="B88" s="126"/>
      <c r="C88" s="124"/>
      <c r="D88" s="124"/>
      <c r="E88" s="122"/>
      <c r="F88" s="122"/>
      <c r="G88" s="123"/>
      <c r="H88" s="126"/>
      <c r="I88" s="118"/>
    </row>
    <row r="89" ht="16.6" customHeight="1">
      <c r="A89" s="119">
        <v>45689</v>
      </c>
      <c r="B89" t="s" s="120">
        <v>217</v>
      </c>
      <c r="C89" t="s" s="121">
        <v>89</v>
      </c>
      <c r="D89" t="s" s="121">
        <v>90</v>
      </c>
      <c r="E89" s="122">
        <v>86</v>
      </c>
      <c r="F89" s="122">
        <v>0</v>
      </c>
      <c r="G89" s="123">
        <v>237.6</v>
      </c>
      <c r="H89" t="s" s="113">
        <v>218</v>
      </c>
      <c r="I89" t="s" s="132">
        <v>219</v>
      </c>
    </row>
    <row r="90" ht="16.6" customHeight="1">
      <c r="A90" s="119">
        <v>45693</v>
      </c>
      <c r="B90" t="s" s="120">
        <v>220</v>
      </c>
      <c r="C90" t="s" s="121">
        <v>99</v>
      </c>
      <c r="D90" t="s" s="121">
        <v>221</v>
      </c>
      <c r="E90" s="122">
        <v>598.52</v>
      </c>
      <c r="F90" s="122"/>
      <c r="G90" s="123" cm="1">
        <f t="array" ref="G90">E90+F90</f>
        <v>598.52</v>
      </c>
      <c r="H90" t="s" s="120">
        <v>46</v>
      </c>
      <c r="I90" s="118"/>
    </row>
    <row r="91" ht="16.6" customHeight="1">
      <c r="A91" s="119">
        <v>45693</v>
      </c>
      <c r="B91" t="s" s="120">
        <v>222</v>
      </c>
      <c r="C91" t="s" s="121">
        <v>99</v>
      </c>
      <c r="D91" t="s" s="121">
        <v>83</v>
      </c>
      <c r="E91" s="122">
        <v>4.5</v>
      </c>
      <c r="F91" s="122"/>
      <c r="G91" s="123" cm="1">
        <f t="array" ref="G91">E91+F91</f>
        <v>4.5</v>
      </c>
      <c r="H91" t="s" s="120">
        <v>83</v>
      </c>
      <c r="I91" s="118"/>
    </row>
    <row r="92" ht="16.6" customHeight="1">
      <c r="A92" s="119">
        <v>45693</v>
      </c>
      <c r="B92" t="s" s="120">
        <v>223</v>
      </c>
      <c r="C92" t="s" s="121">
        <v>99</v>
      </c>
      <c r="D92" t="s" s="121">
        <v>81</v>
      </c>
      <c r="E92" s="122">
        <v>25</v>
      </c>
      <c r="F92" s="122"/>
      <c r="G92" s="123" cm="1">
        <f t="array" ref="G92">E92+F92</f>
        <v>25</v>
      </c>
      <c r="H92" t="s" s="120">
        <v>97</v>
      </c>
      <c r="I92" s="118"/>
    </row>
    <row r="93" ht="16.6" customHeight="1">
      <c r="A93" s="119">
        <v>45693</v>
      </c>
      <c r="B93" t="s" s="120">
        <v>224</v>
      </c>
      <c r="C93" t="s" s="121">
        <v>99</v>
      </c>
      <c r="D93" t="s" s="121">
        <v>225</v>
      </c>
      <c r="E93" s="122">
        <v>30.6</v>
      </c>
      <c r="F93" s="122"/>
      <c r="G93" s="123" cm="1">
        <f t="array" ref="G93">E93+F93</f>
        <v>30.6</v>
      </c>
      <c r="H93" t="s" s="120">
        <v>87</v>
      </c>
      <c r="I93" s="118"/>
    </row>
    <row r="94" ht="16.6" customHeight="1">
      <c r="A94" s="119">
        <v>45712</v>
      </c>
      <c r="B94" t="s" s="120">
        <v>226</v>
      </c>
      <c r="C94" t="s" s="121">
        <v>227</v>
      </c>
      <c r="D94" t="s" s="121">
        <v>228</v>
      </c>
      <c r="E94" s="122">
        <v>200</v>
      </c>
      <c r="F94" s="122"/>
      <c r="G94" s="123" cm="1">
        <f t="array" ref="G94">E94+F94</f>
        <v>200</v>
      </c>
      <c r="H94" t="s" s="120">
        <v>55</v>
      </c>
      <c r="I94" s="118"/>
    </row>
    <row r="95" ht="16.6" customHeight="1">
      <c r="A95" s="119"/>
      <c r="B95" s="119"/>
      <c r="C95" s="125"/>
      <c r="D95" s="125"/>
      <c r="E95" s="122"/>
      <c r="F95" s="122"/>
      <c r="G95" s="123"/>
      <c r="H95" s="119"/>
      <c r="I95" s="118"/>
    </row>
    <row r="96" ht="16.6" customHeight="1">
      <c r="A96" s="119">
        <v>45717</v>
      </c>
      <c r="B96" t="s" s="120">
        <v>229</v>
      </c>
      <c r="C96" t="s" s="121">
        <v>89</v>
      </c>
      <c r="D96" t="s" s="121">
        <v>90</v>
      </c>
      <c r="E96" s="122">
        <v>86</v>
      </c>
      <c r="F96" s="122">
        <v>0</v>
      </c>
      <c r="G96" s="123" cm="1">
        <f t="array" ref="G96">E96+F96</f>
        <v>86</v>
      </c>
      <c r="H96" t="s" s="120">
        <v>90</v>
      </c>
      <c r="I96" s="118"/>
    </row>
    <row r="97" ht="16.6" customHeight="1">
      <c r="A97" s="119">
        <v>45717</v>
      </c>
      <c r="B97" t="s" s="120">
        <v>230</v>
      </c>
      <c r="C97" t="s" s="121">
        <v>108</v>
      </c>
      <c r="D97" t="s" s="121">
        <v>231</v>
      </c>
      <c r="E97" s="122">
        <v>3.33</v>
      </c>
      <c r="F97" s="122">
        <v>0.67</v>
      </c>
      <c r="G97" s="123" cm="1">
        <f t="array" ref="G97">E97+F97</f>
        <v>4</v>
      </c>
      <c r="H97" t="s" s="120">
        <v>97</v>
      </c>
      <c r="I97" s="118"/>
    </row>
    <row r="98" ht="16.6" customHeight="1">
      <c r="A98" s="119">
        <v>45721</v>
      </c>
      <c r="B98" t="s" s="120">
        <v>232</v>
      </c>
      <c r="C98" t="s" s="121">
        <v>99</v>
      </c>
      <c r="D98" t="s" s="121">
        <v>233</v>
      </c>
      <c r="E98" s="122">
        <v>598.72</v>
      </c>
      <c r="F98" s="122"/>
      <c r="G98" s="123" cm="1">
        <f t="array" ref="G98">E98+F98</f>
        <v>598.72</v>
      </c>
      <c r="H98" t="s" s="120">
        <v>46</v>
      </c>
      <c r="I98" s="118"/>
    </row>
    <row r="99" ht="16.6" customHeight="1">
      <c r="A99" s="119">
        <v>45721</v>
      </c>
      <c r="B99" t="s" s="120">
        <v>234</v>
      </c>
      <c r="C99" t="s" s="121">
        <v>99</v>
      </c>
      <c r="D99" t="s" s="121">
        <v>83</v>
      </c>
      <c r="E99" s="122">
        <v>4.5</v>
      </c>
      <c r="F99" s="122"/>
      <c r="G99" s="123" cm="1">
        <f t="array" ref="G99">E99+F99</f>
        <v>4.5</v>
      </c>
      <c r="H99" t="s" s="120">
        <v>83</v>
      </c>
      <c r="I99" s="118"/>
    </row>
    <row r="100" ht="16.6" customHeight="1">
      <c r="A100" s="119">
        <v>45721</v>
      </c>
      <c r="B100" t="s" s="120">
        <v>235</v>
      </c>
      <c r="C100" t="s" s="121">
        <v>99</v>
      </c>
      <c r="D100" t="s" s="121">
        <v>81</v>
      </c>
      <c r="E100" s="122">
        <v>25</v>
      </c>
      <c r="F100" s="122"/>
      <c r="G100" s="123" cm="1">
        <f t="array" ref="G100">E100+F100</f>
        <v>25</v>
      </c>
      <c r="H100" t="s" s="120">
        <v>97</v>
      </c>
      <c r="I100" s="118"/>
    </row>
    <row r="101" ht="16.6" customHeight="1">
      <c r="A101" s="119">
        <v>45721</v>
      </c>
      <c r="B101" t="s" s="120">
        <v>236</v>
      </c>
      <c r="C101" t="s" s="121">
        <v>99</v>
      </c>
      <c r="D101" t="s" s="121">
        <v>237</v>
      </c>
      <c r="E101" s="122">
        <v>30.4</v>
      </c>
      <c r="F101" s="122"/>
      <c r="G101" s="123" cm="1">
        <f t="array" ref="G101">E101+F101</f>
        <v>30.4</v>
      </c>
      <c r="H101" t="s" s="120">
        <v>87</v>
      </c>
      <c r="I101" s="118"/>
    </row>
    <row r="102" ht="16.6" customHeight="1">
      <c r="A102" s="119">
        <v>45729</v>
      </c>
      <c r="B102" t="s" s="120">
        <v>238</v>
      </c>
      <c r="C102" t="s" s="121">
        <v>239</v>
      </c>
      <c r="D102" t="s" s="121">
        <v>240</v>
      </c>
      <c r="E102" s="122">
        <v>96.98</v>
      </c>
      <c r="F102" s="122"/>
      <c r="G102" s="123" cm="1">
        <f t="array" ref="G102">E102+F102</f>
        <v>96.98</v>
      </c>
      <c r="H102" t="s" s="120">
        <v>159</v>
      </c>
      <c r="I102" s="118"/>
    </row>
    <row r="103" ht="16.6" customHeight="1">
      <c r="A103" s="119">
        <v>45740</v>
      </c>
      <c r="B103" t="s" s="120">
        <v>241</v>
      </c>
      <c r="C103" t="s" s="121">
        <v>242</v>
      </c>
      <c r="D103" t="s" s="121">
        <v>59</v>
      </c>
      <c r="E103" s="122">
        <v>399.6</v>
      </c>
      <c r="F103" s="122">
        <v>79.992</v>
      </c>
      <c r="G103" s="123" cm="1">
        <f t="array" ref="G103">E103+F103</f>
        <v>479.592</v>
      </c>
      <c r="H103" t="s" s="120">
        <v>59</v>
      </c>
      <c r="I103" s="118"/>
    </row>
    <row r="104" ht="16.6" customHeight="1">
      <c r="A104" s="119">
        <v>45740</v>
      </c>
      <c r="B104" t="s" s="120">
        <v>243</v>
      </c>
      <c r="C104" t="s" s="121">
        <v>108</v>
      </c>
      <c r="D104" t="s" s="121">
        <v>161</v>
      </c>
      <c r="E104" s="122">
        <v>29.58</v>
      </c>
      <c r="F104" s="122">
        <v>5.92</v>
      </c>
      <c r="G104" s="123" cm="1">
        <f t="array" ref="G104">E104+F104</f>
        <v>35.5</v>
      </c>
      <c r="H104" t="s" s="120">
        <v>97</v>
      </c>
      <c r="I104" s="118"/>
    </row>
    <row r="105" ht="16.6" customHeight="1">
      <c r="A105" s="119">
        <v>45730</v>
      </c>
      <c r="B105" t="s" s="120">
        <v>244</v>
      </c>
      <c r="C105" t="s" s="121">
        <v>245</v>
      </c>
      <c r="D105" t="s" s="121">
        <v>246</v>
      </c>
      <c r="E105" s="122">
        <v>4.25</v>
      </c>
      <c r="F105" s="122"/>
      <c r="G105" s="123" cm="1">
        <f t="array" ref="G105">E105+F105</f>
        <v>4.25</v>
      </c>
      <c r="H105" t="s" s="120">
        <v>97</v>
      </c>
      <c r="I105" s="118"/>
    </row>
    <row r="106" ht="16.6" customHeight="1">
      <c r="A106" s="133"/>
      <c r="B106" s="134"/>
      <c r="C106" s="135"/>
      <c r="D106" s="135"/>
      <c r="E106" s="136"/>
      <c r="F106" s="136"/>
      <c r="G106" s="137"/>
      <c r="H106" s="134"/>
      <c r="I106" s="15"/>
    </row>
    <row r="107" ht="16.6" customHeight="1">
      <c r="A107" s="138"/>
      <c r="B107" s="139"/>
      <c r="C107" s="140"/>
      <c r="D107" s="140"/>
      <c r="E107" s="141"/>
      <c r="F107" s="141"/>
      <c r="G107" s="142"/>
      <c r="H107" s="139"/>
      <c r="I107" s="15"/>
    </row>
    <row r="108" ht="16.6" customHeight="1">
      <c r="A108" s="138"/>
      <c r="B108" s="143"/>
      <c r="C108" s="144"/>
      <c r="D108" s="145"/>
      <c r="E108" s="146" cm="1">
        <f t="array" ref="E108">SUM(E3:E107)</f>
        <v>12231.67</v>
      </c>
      <c r="F108" s="146" cm="1">
        <f t="array" ref="F108">SUM(F3:F107)</f>
        <v>382.782</v>
      </c>
      <c r="G108" s="146" cm="1">
        <f t="array" ref="G108">SUM(G3:G107)</f>
        <v>12766.052</v>
      </c>
      <c r="H108" s="147"/>
      <c r="I108" s="15"/>
    </row>
    <row r="109" ht="16.6" customHeight="1">
      <c r="A109" s="138"/>
      <c r="B109" s="143"/>
      <c r="C109" s="147"/>
      <c r="D109" s="10"/>
      <c r="E109" s="148"/>
      <c r="F109" s="148"/>
      <c r="G109" s="148"/>
      <c r="H109" s="147"/>
      <c r="I109" s="15"/>
    </row>
    <row r="110" ht="16.6" customHeight="1">
      <c r="A110" s="138"/>
      <c r="B110" s="143"/>
      <c r="C110" s="147"/>
      <c r="D110" s="147"/>
      <c r="E110" s="148"/>
      <c r="F110" s="148"/>
      <c r="G110" s="148"/>
      <c r="H110" s="147"/>
      <c r="I110" s="15"/>
    </row>
    <row r="111" ht="16.6" customHeight="1">
      <c r="A111" s="138"/>
      <c r="B111" s="143"/>
      <c r="C111" s="147"/>
      <c r="D111" s="147"/>
      <c r="E111" s="148"/>
      <c r="F111" s="148"/>
      <c r="G111" s="148"/>
      <c r="H111" s="147"/>
      <c r="I111" s="15"/>
    </row>
    <row r="112" ht="16.6" customHeight="1">
      <c r="A112" s="138"/>
      <c r="B112" s="143"/>
      <c r="C112" s="149"/>
      <c r="D112" s="149"/>
      <c r="E112" s="150"/>
      <c r="F112" s="150"/>
      <c r="G112" s="150"/>
      <c r="H112" s="143"/>
      <c r="I112" s="151"/>
    </row>
    <row r="113" ht="16.6" customHeight="1">
      <c r="A113" s="152"/>
      <c r="B113" s="143"/>
      <c r="C113" s="149"/>
      <c r="D113" s="149"/>
      <c r="E113" s="150"/>
      <c r="F113" s="150"/>
      <c r="G113" s="150"/>
      <c r="H113" s="143"/>
      <c r="I113" s="151"/>
    </row>
    <row r="114" ht="16.6" customHeight="1">
      <c r="A114" s="152"/>
      <c r="B114" s="143"/>
      <c r="C114" s="149"/>
      <c r="D114" s="149"/>
      <c r="E114" s="150"/>
      <c r="F114" s="150"/>
      <c r="G114" s="150"/>
      <c r="H114" s="143"/>
      <c r="I114" s="151"/>
    </row>
    <row r="115" ht="16.6" customHeight="1">
      <c r="A115" s="152"/>
      <c r="B115" s="143"/>
      <c r="C115" s="149"/>
      <c r="D115" s="149"/>
      <c r="E115" s="150"/>
      <c r="F115" s="150"/>
      <c r="G115" s="150"/>
      <c r="H115" s="143"/>
      <c r="I115" s="151"/>
    </row>
    <row r="116" ht="16.6" customHeight="1">
      <c r="A116" s="152"/>
      <c r="B116" s="143"/>
      <c r="C116" s="149"/>
      <c r="D116" s="149"/>
      <c r="E116" s="150"/>
      <c r="F116" s="150"/>
      <c r="G116" s="150"/>
      <c r="H116" s="143"/>
      <c r="I116" s="151"/>
    </row>
    <row r="117" ht="16.6" customHeight="1">
      <c r="A117" s="68"/>
      <c r="B117" s="143"/>
      <c r="C117" s="149"/>
      <c r="D117" s="149"/>
      <c r="E117" s="150"/>
      <c r="F117" s="150"/>
      <c r="G117" s="150"/>
      <c r="H117" s="143"/>
      <c r="I117" s="151"/>
    </row>
    <row r="118" ht="16.6" customHeight="1">
      <c r="A118" s="68"/>
      <c r="B118" s="143"/>
      <c r="C118" s="149"/>
      <c r="D118" s="149"/>
      <c r="E118" s="150"/>
      <c r="F118" s="150"/>
      <c r="G118" s="150"/>
      <c r="H118" s="143"/>
      <c r="I118" s="151"/>
    </row>
    <row r="119" ht="16.6" customHeight="1">
      <c r="A119" s="68"/>
      <c r="B119" s="143"/>
      <c r="C119" s="149"/>
      <c r="D119" s="149"/>
      <c r="E119" s="150"/>
      <c r="F119" s="150"/>
      <c r="G119" s="150"/>
      <c r="H119" s="143"/>
      <c r="I119" s="151"/>
    </row>
    <row r="120" ht="16.6" customHeight="1">
      <c r="A120" s="68"/>
      <c r="B120" s="143"/>
      <c r="C120" s="149"/>
      <c r="D120" s="149"/>
      <c r="E120" s="150"/>
      <c r="F120" s="150"/>
      <c r="G120" s="150"/>
      <c r="H120" s="143"/>
      <c r="I120" s="151"/>
    </row>
    <row r="121" ht="16.6" customHeight="1">
      <c r="A121" s="68"/>
      <c r="B121" s="143"/>
      <c r="C121" s="149"/>
      <c r="D121" s="149"/>
      <c r="E121" s="150"/>
      <c r="F121" s="150"/>
      <c r="G121" s="10"/>
      <c r="H121" s="24"/>
      <c r="I121" s="15"/>
    </row>
    <row r="122" ht="16.6" customHeight="1">
      <c r="A122" s="68"/>
      <c r="B122" s="143"/>
      <c r="C122" s="149"/>
      <c r="D122" s="149"/>
      <c r="E122" s="150"/>
      <c r="F122" s="150"/>
      <c r="G122" s="10"/>
      <c r="H122" s="24"/>
      <c r="I122" s="15"/>
    </row>
    <row r="123" ht="16.6" customHeight="1">
      <c r="A123" s="68"/>
      <c r="B123" s="143"/>
      <c r="C123" s="149"/>
      <c r="D123" s="149"/>
      <c r="E123" s="150"/>
      <c r="F123" s="150"/>
      <c r="G123" s="10"/>
      <c r="H123" s="24"/>
      <c r="I123" s="15"/>
    </row>
    <row r="124" ht="16.6" customHeight="1">
      <c r="A124" s="68"/>
      <c r="B124" s="143"/>
      <c r="C124" s="149"/>
      <c r="D124" s="149"/>
      <c r="E124" s="150"/>
      <c r="F124" s="150"/>
      <c r="G124" s="10"/>
      <c r="H124" s="24"/>
      <c r="I124" s="15"/>
    </row>
    <row r="125" ht="16.6" customHeight="1">
      <c r="A125" s="68"/>
      <c r="B125" s="143"/>
      <c r="C125" s="149"/>
      <c r="D125" s="149"/>
      <c r="E125" s="150"/>
      <c r="F125" s="150"/>
      <c r="G125" s="10"/>
      <c r="H125" s="24"/>
      <c r="I125" s="15"/>
    </row>
    <row r="126" ht="16.6" customHeight="1">
      <c r="A126" s="68"/>
      <c r="B126" s="143"/>
      <c r="C126" s="149"/>
      <c r="D126" s="149"/>
      <c r="E126" s="150"/>
      <c r="F126" s="150"/>
      <c r="G126" s="10"/>
      <c r="H126" s="24"/>
      <c r="I126" s="15"/>
    </row>
    <row r="127" ht="16.6" customHeight="1">
      <c r="A127" s="68"/>
      <c r="B127" s="143"/>
      <c r="C127" s="149"/>
      <c r="D127" s="149"/>
      <c r="E127" s="150"/>
      <c r="F127" s="150"/>
      <c r="G127" s="10"/>
      <c r="H127" s="24"/>
      <c r="I127" s="15"/>
    </row>
    <row r="128" ht="16.6" customHeight="1">
      <c r="A128" s="68"/>
      <c r="B128" s="143"/>
      <c r="C128" s="149"/>
      <c r="D128" s="149"/>
      <c r="E128" s="150"/>
      <c r="F128" s="150"/>
      <c r="G128" s="10"/>
      <c r="H128" s="24"/>
      <c r="I128" s="15"/>
    </row>
    <row r="129" ht="16.6" customHeight="1">
      <c r="A129" s="68"/>
      <c r="B129" s="143"/>
      <c r="C129" s="149"/>
      <c r="D129" s="149"/>
      <c r="E129" s="150"/>
      <c r="F129" s="150"/>
      <c r="G129" s="10"/>
      <c r="H129" s="24"/>
      <c r="I129" s="15"/>
    </row>
    <row r="130" ht="16.6" customHeight="1">
      <c r="A130" s="68"/>
      <c r="B130" s="143"/>
      <c r="C130" s="149"/>
      <c r="D130" s="149"/>
      <c r="E130" s="150"/>
      <c r="F130" s="150"/>
      <c r="G130" s="10"/>
      <c r="H130" s="24"/>
      <c r="I130" s="15"/>
    </row>
    <row r="131" ht="16.6" customHeight="1">
      <c r="A131" s="68"/>
      <c r="B131" s="143"/>
      <c r="C131" s="149"/>
      <c r="D131" s="149"/>
      <c r="E131" s="150"/>
      <c r="F131" s="150"/>
      <c r="G131" s="10"/>
      <c r="H131" s="24"/>
      <c r="I131" s="15"/>
    </row>
    <row r="132" ht="16.6" customHeight="1">
      <c r="A132" s="68"/>
      <c r="B132" s="143"/>
      <c r="C132" s="149"/>
      <c r="D132" s="149"/>
      <c r="E132" s="150"/>
      <c r="F132" s="150"/>
      <c r="G132" s="10"/>
      <c r="H132" s="24"/>
      <c r="I132" s="15"/>
    </row>
    <row r="133" ht="16.6" customHeight="1">
      <c r="A133" s="68"/>
      <c r="B133" s="143"/>
      <c r="C133" s="149"/>
      <c r="D133" s="149"/>
      <c r="E133" s="150"/>
      <c r="F133" s="150"/>
      <c r="G133" s="10"/>
      <c r="H133" s="24"/>
      <c r="I133" s="15"/>
    </row>
    <row r="134" ht="16.6" customHeight="1">
      <c r="A134" s="68"/>
      <c r="B134" s="143"/>
      <c r="C134" s="149"/>
      <c r="D134" s="149"/>
      <c r="E134" s="150"/>
      <c r="F134" s="150"/>
      <c r="G134" s="10"/>
      <c r="H134" s="24"/>
      <c r="I134" s="15"/>
    </row>
    <row r="135" ht="16.6" customHeight="1">
      <c r="A135" s="68"/>
      <c r="B135" s="143"/>
      <c r="C135" s="149"/>
      <c r="D135" s="149"/>
      <c r="E135" s="150"/>
      <c r="F135" s="150"/>
      <c r="G135" s="10"/>
      <c r="H135" s="24"/>
      <c r="I135" s="15"/>
    </row>
    <row r="136" ht="16.6" customHeight="1">
      <c r="A136" s="68"/>
      <c r="B136" s="143"/>
      <c r="C136" s="149"/>
      <c r="D136" s="149"/>
      <c r="E136" s="150"/>
      <c r="F136" s="150"/>
      <c r="G136" s="10"/>
      <c r="H136" s="24"/>
      <c r="I136" s="15"/>
    </row>
    <row r="137" ht="16.6" customHeight="1">
      <c r="A137" s="68"/>
      <c r="B137" s="143"/>
      <c r="C137" s="149"/>
      <c r="D137" s="149"/>
      <c r="E137" s="150"/>
      <c r="F137" s="150"/>
      <c r="G137" s="10"/>
      <c r="H137" s="24"/>
      <c r="I137" s="15"/>
    </row>
    <row r="138" ht="16.6" customHeight="1">
      <c r="A138" s="68"/>
      <c r="B138" s="143"/>
      <c r="C138" s="149"/>
      <c r="D138" s="149"/>
      <c r="E138" s="150"/>
      <c r="F138" s="150"/>
      <c r="G138" s="10"/>
      <c r="H138" s="24"/>
      <c r="I138" s="15"/>
    </row>
    <row r="139" ht="16.6" customHeight="1">
      <c r="A139" s="68"/>
      <c r="B139" s="143"/>
      <c r="C139" s="149"/>
      <c r="D139" s="149"/>
      <c r="E139" s="150"/>
      <c r="F139" s="150"/>
      <c r="G139" s="10"/>
      <c r="H139" s="24"/>
      <c r="I139" s="15"/>
    </row>
    <row r="140" ht="16.6" customHeight="1">
      <c r="A140" s="68"/>
      <c r="B140" s="143"/>
      <c r="C140" s="149"/>
      <c r="D140" s="149"/>
      <c r="E140" s="150"/>
      <c r="F140" s="150"/>
      <c r="G140" s="10"/>
      <c r="H140" s="24"/>
      <c r="I140" s="15"/>
    </row>
    <row r="141" ht="16.6" customHeight="1">
      <c r="A141" s="68"/>
      <c r="B141" s="143"/>
      <c r="C141" s="149"/>
      <c r="D141" s="149"/>
      <c r="E141" s="150"/>
      <c r="F141" s="150"/>
      <c r="G141" s="10"/>
      <c r="H141" s="24"/>
      <c r="I141" s="15"/>
    </row>
    <row r="142" ht="16.6" customHeight="1">
      <c r="A142" s="68"/>
      <c r="B142" s="143"/>
      <c r="C142" s="149"/>
      <c r="D142" s="149"/>
      <c r="E142" s="150"/>
      <c r="F142" s="150"/>
      <c r="G142" s="89"/>
      <c r="H142" s="10"/>
      <c r="I142" s="15"/>
    </row>
    <row r="143" ht="13.65" customHeight="1">
      <c r="A143" s="68"/>
      <c r="B143" s="10"/>
      <c r="C143" s="10"/>
      <c r="D143" s="10"/>
      <c r="E143" s="89"/>
      <c r="F143" s="89"/>
      <c r="G143" s="89"/>
      <c r="H143" s="10"/>
      <c r="I143" s="15"/>
    </row>
    <row r="144" ht="13.65" customHeight="1">
      <c r="A144" s="68"/>
      <c r="B144" s="10"/>
      <c r="C144" s="10"/>
      <c r="D144" s="10"/>
      <c r="E144" s="89"/>
      <c r="F144" s="89"/>
      <c r="G144" s="89"/>
      <c r="H144" s="10"/>
      <c r="I144" s="15"/>
    </row>
    <row r="145" ht="13.65" customHeight="1">
      <c r="A145" s="68"/>
      <c r="B145" s="10"/>
      <c r="C145" s="10"/>
      <c r="D145" s="10"/>
      <c r="E145" s="89"/>
      <c r="F145" s="89"/>
      <c r="G145" s="89"/>
      <c r="H145" s="10"/>
      <c r="I145" s="15"/>
    </row>
    <row r="146" ht="13.65" customHeight="1">
      <c r="A146" s="68"/>
      <c r="B146" s="10"/>
      <c r="C146" s="10"/>
      <c r="D146" s="10"/>
      <c r="E146" s="89"/>
      <c r="F146" s="89"/>
      <c r="G146" s="89"/>
      <c r="H146" s="10"/>
      <c r="I146" s="15"/>
    </row>
    <row r="147" ht="13.65" customHeight="1">
      <c r="A147" s="68"/>
      <c r="B147" s="10"/>
      <c r="C147" s="10"/>
      <c r="D147" s="10"/>
      <c r="E147" s="89"/>
      <c r="F147" s="89"/>
      <c r="G147" s="89"/>
      <c r="H147" s="10"/>
      <c r="I147" s="15"/>
    </row>
    <row r="148" ht="13.65" customHeight="1">
      <c r="A148" s="68"/>
      <c r="B148" s="10"/>
      <c r="C148" s="10"/>
      <c r="D148" s="10"/>
      <c r="E148" s="89"/>
      <c r="F148" s="89"/>
      <c r="G148" s="89"/>
      <c r="H148" s="10"/>
      <c r="I148" s="15"/>
    </row>
    <row r="149" ht="13.65" customHeight="1">
      <c r="A149" s="68"/>
      <c r="B149" s="10"/>
      <c r="C149" s="10"/>
      <c r="D149" s="10"/>
      <c r="E149" s="89"/>
      <c r="F149" s="89"/>
      <c r="G149" s="89"/>
      <c r="H149" s="10"/>
      <c r="I149" s="15"/>
    </row>
    <row r="150" ht="13.65" customHeight="1">
      <c r="A150" s="68"/>
      <c r="B150" s="10"/>
      <c r="C150" s="10"/>
      <c r="D150" s="10"/>
      <c r="E150" s="89"/>
      <c r="F150" s="89"/>
      <c r="G150" s="89"/>
      <c r="H150" s="10"/>
      <c r="I150" s="15"/>
    </row>
    <row r="151" ht="13.65" customHeight="1">
      <c r="A151" s="68"/>
      <c r="B151" s="10"/>
      <c r="C151" s="10"/>
      <c r="D151" s="10"/>
      <c r="E151" s="89"/>
      <c r="F151" s="89"/>
      <c r="G151" s="89"/>
      <c r="H151" s="10"/>
      <c r="I151" s="15"/>
    </row>
    <row r="152" ht="13.65" customHeight="1">
      <c r="A152" s="68"/>
      <c r="B152" s="10"/>
      <c r="C152" s="10"/>
      <c r="D152" s="10"/>
      <c r="E152" s="89"/>
      <c r="F152" s="89"/>
      <c r="G152" s="89"/>
      <c r="H152" s="10"/>
      <c r="I152" s="15"/>
    </row>
    <row r="153" ht="13.65" customHeight="1">
      <c r="A153" s="68"/>
      <c r="B153" s="10"/>
      <c r="C153" s="10"/>
      <c r="D153" s="10"/>
      <c r="E153" s="89"/>
      <c r="F153" s="89"/>
      <c r="G153" s="89"/>
      <c r="H153" s="10"/>
      <c r="I153" s="15"/>
    </row>
    <row r="154" ht="13.65" customHeight="1">
      <c r="A154" s="68"/>
      <c r="B154" s="10"/>
      <c r="C154" s="10"/>
      <c r="D154" s="10"/>
      <c r="E154" s="89"/>
      <c r="F154" s="89"/>
      <c r="G154" s="89"/>
      <c r="H154" s="10"/>
      <c r="I154" s="15"/>
    </row>
    <row r="155" ht="13.65" customHeight="1">
      <c r="A155" s="68"/>
      <c r="B155" s="10"/>
      <c r="C155" s="10"/>
      <c r="D155" s="10"/>
      <c r="E155" s="89"/>
      <c r="F155" s="89"/>
      <c r="G155" s="89"/>
      <c r="H155" s="10"/>
      <c r="I155" s="15"/>
    </row>
    <row r="156" ht="13.65" customHeight="1">
      <c r="A156" s="68"/>
      <c r="B156" s="10"/>
      <c r="C156" s="10"/>
      <c r="D156" s="10"/>
      <c r="E156" s="89"/>
      <c r="F156" s="89"/>
      <c r="G156" s="89"/>
      <c r="H156" s="10"/>
      <c r="I156" s="15"/>
    </row>
    <row r="157" ht="13.65" customHeight="1">
      <c r="A157" s="68"/>
      <c r="B157" s="10"/>
      <c r="C157" s="10"/>
      <c r="D157" s="10"/>
      <c r="E157" s="89"/>
      <c r="F157" s="89"/>
      <c r="G157" s="89"/>
      <c r="H157" s="10"/>
      <c r="I157" s="15"/>
    </row>
    <row r="158" ht="13.65" customHeight="1">
      <c r="A158" s="68"/>
      <c r="B158" s="10"/>
      <c r="C158" s="10"/>
      <c r="D158" s="10"/>
      <c r="E158" s="89"/>
      <c r="F158" s="89"/>
      <c r="G158" s="89"/>
      <c r="H158" s="10"/>
      <c r="I158" s="15"/>
    </row>
    <row r="159" ht="13.65" customHeight="1">
      <c r="A159" s="68"/>
      <c r="B159" s="10"/>
      <c r="C159" s="10"/>
      <c r="D159" s="10"/>
      <c r="E159" s="89"/>
      <c r="F159" s="89"/>
      <c r="G159" s="89"/>
      <c r="H159" s="10"/>
      <c r="I159" s="15"/>
    </row>
    <row r="160" ht="13.65" customHeight="1">
      <c r="A160" s="68"/>
      <c r="B160" s="10"/>
      <c r="C160" s="10"/>
      <c r="D160" s="10"/>
      <c r="E160" s="89"/>
      <c r="F160" s="89"/>
      <c r="G160" s="89"/>
      <c r="H160" s="10"/>
      <c r="I160" s="15"/>
    </row>
    <row r="161" ht="13.65" customHeight="1">
      <c r="A161" s="68"/>
      <c r="B161" s="10"/>
      <c r="C161" s="10"/>
      <c r="D161" s="10"/>
      <c r="E161" s="89"/>
      <c r="F161" s="89"/>
      <c r="G161" s="89"/>
      <c r="H161" s="10"/>
      <c r="I161" s="15"/>
    </row>
    <row r="162" ht="13.65" customHeight="1">
      <c r="A162" s="68"/>
      <c r="B162" s="10"/>
      <c r="C162" s="10"/>
      <c r="D162" s="10"/>
      <c r="E162" s="89"/>
      <c r="F162" s="89"/>
      <c r="G162" s="89"/>
      <c r="H162" s="10"/>
      <c r="I162" s="15"/>
    </row>
    <row r="163" ht="13.65" customHeight="1">
      <c r="A163" s="68"/>
      <c r="B163" s="10"/>
      <c r="C163" s="10"/>
      <c r="D163" s="10"/>
      <c r="E163" s="89"/>
      <c r="F163" s="89"/>
      <c r="G163" s="89"/>
      <c r="H163" s="10"/>
      <c r="I163" s="15"/>
    </row>
    <row r="164" ht="13.65" customHeight="1">
      <c r="A164" s="68"/>
      <c r="B164" s="10"/>
      <c r="C164" s="10"/>
      <c r="D164" s="10"/>
      <c r="E164" s="89"/>
      <c r="F164" s="89"/>
      <c r="G164" s="89"/>
      <c r="H164" s="10"/>
      <c r="I164" s="15"/>
    </row>
    <row r="165" ht="13.65" customHeight="1">
      <c r="A165" s="68"/>
      <c r="B165" s="10"/>
      <c r="C165" s="10"/>
      <c r="D165" s="10"/>
      <c r="E165" s="89"/>
      <c r="F165" s="89"/>
      <c r="G165" s="89"/>
      <c r="H165" s="10"/>
      <c r="I165" s="15"/>
    </row>
    <row r="166" ht="13.65" customHeight="1">
      <c r="A166" s="68"/>
      <c r="B166" s="10"/>
      <c r="C166" s="10"/>
      <c r="D166" s="10"/>
      <c r="E166" s="89"/>
      <c r="F166" s="89"/>
      <c r="G166" s="89"/>
      <c r="H166" s="10"/>
      <c r="I166" s="15"/>
    </row>
    <row r="167" ht="13.65" customHeight="1">
      <c r="A167" s="68"/>
      <c r="B167" s="10"/>
      <c r="C167" s="10"/>
      <c r="D167" s="10"/>
      <c r="E167" s="89"/>
      <c r="F167" s="89"/>
      <c r="G167" s="89"/>
      <c r="H167" s="10"/>
      <c r="I167" s="15"/>
    </row>
    <row r="168" ht="13.65" customHeight="1">
      <c r="A168" s="68"/>
      <c r="B168" s="10"/>
      <c r="C168" s="10"/>
      <c r="D168" s="10"/>
      <c r="E168" s="89"/>
      <c r="F168" s="89"/>
      <c r="G168" s="89"/>
      <c r="H168" s="10"/>
      <c r="I168" s="15"/>
    </row>
    <row r="169" ht="13.65" customHeight="1">
      <c r="A169" s="68"/>
      <c r="B169" s="10"/>
      <c r="C169" s="10"/>
      <c r="D169" s="10"/>
      <c r="E169" s="89"/>
      <c r="F169" s="89"/>
      <c r="G169" s="89"/>
      <c r="H169" s="10"/>
      <c r="I169" s="15"/>
    </row>
    <row r="170" ht="16.6" customHeight="1">
      <c r="A170" s="73"/>
      <c r="B170" s="74"/>
      <c r="C170" t="s" s="153">
        <v>247</v>
      </c>
      <c r="D170" s="74"/>
      <c r="E170" s="109"/>
      <c r="F170" s="109"/>
      <c r="G170" s="109"/>
      <c r="H170" s="74"/>
      <c r="I170" s="77"/>
    </row>
  </sheetData>
  <pageMargins left="0.748031" right="0.748031" top="0.984252" bottom="0.984252" header="0.511811" footer="0.511811"/>
  <pageSetup firstPageNumber="1" fitToHeight="1" fitToWidth="1" scale="65" useFirstPageNumber="0" orientation="landscape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H29"/>
  <sheetViews>
    <sheetView workbookViewId="0" showGridLines="0" defaultGridColor="1"/>
  </sheetViews>
  <sheetFormatPr defaultColWidth="19.5" defaultRowHeight="15" customHeight="1" outlineLevelRow="0" outlineLevelCol="0"/>
  <cols>
    <col min="1" max="8" width="19.5" style="154" customWidth="1"/>
    <col min="9" max="16384" width="19.5" style="154" customWidth="1"/>
  </cols>
  <sheetData>
    <row r="1" ht="16.6" customHeight="1">
      <c r="A1" t="s" s="155">
        <v>248</v>
      </c>
      <c r="B1" s="5"/>
      <c r="C1" s="5"/>
      <c r="D1" s="79"/>
      <c r="E1" s="5"/>
      <c r="F1" s="4"/>
      <c r="G1" s="4"/>
      <c r="H1" s="7"/>
    </row>
    <row r="2" ht="16.6" customHeight="1">
      <c r="A2" t="s" s="113">
        <v>66</v>
      </c>
      <c r="B2" t="s" s="115">
        <v>249</v>
      </c>
      <c r="C2" t="s" s="116">
        <v>69</v>
      </c>
      <c r="D2" t="s" s="117">
        <v>16</v>
      </c>
      <c r="E2" t="s" s="113">
        <v>72</v>
      </c>
      <c r="F2" s="13"/>
      <c r="G2" s="10"/>
      <c r="H2" s="15"/>
    </row>
    <row r="3" ht="16.6" customHeight="1">
      <c r="A3" s="156">
        <v>45390</v>
      </c>
      <c r="B3" t="s" s="120">
        <v>178</v>
      </c>
      <c r="C3" t="s" s="120">
        <v>12</v>
      </c>
      <c r="D3" s="71">
        <v>13650</v>
      </c>
      <c r="E3" t="s" s="157">
        <v>12</v>
      </c>
      <c r="F3" s="13"/>
      <c r="G3" s="10"/>
      <c r="H3" s="15"/>
    </row>
    <row r="4" ht="16.6" customHeight="1">
      <c r="A4" s="156">
        <v>45475</v>
      </c>
      <c r="B4" t="s" s="120">
        <v>85</v>
      </c>
      <c r="C4" t="s" s="120">
        <v>15</v>
      </c>
      <c r="D4" s="158">
        <v>912.29</v>
      </c>
      <c r="E4" t="s" s="157">
        <v>15</v>
      </c>
      <c r="F4" s="13"/>
      <c r="G4" s="10"/>
      <c r="H4" s="15"/>
    </row>
    <row r="5" ht="16.6" customHeight="1">
      <c r="A5" s="156">
        <v>45478</v>
      </c>
      <c r="B5" t="s" s="120">
        <v>99</v>
      </c>
      <c r="C5" t="s" s="120">
        <v>250</v>
      </c>
      <c r="D5" s="158">
        <v>5.9</v>
      </c>
      <c r="E5" t="s" s="157">
        <v>251</v>
      </c>
      <c r="F5" s="13"/>
      <c r="G5" s="10"/>
      <c r="H5" s="15"/>
    </row>
    <row r="6" ht="16.6" customHeight="1">
      <c r="A6" s="156">
        <v>45569</v>
      </c>
      <c r="B6" t="s" s="120">
        <v>244</v>
      </c>
      <c r="C6" t="s" s="120">
        <v>252</v>
      </c>
      <c r="D6" s="158">
        <v>150</v>
      </c>
      <c r="E6" t="s" s="157">
        <v>251</v>
      </c>
      <c r="F6" s="13"/>
      <c r="G6" s="10"/>
      <c r="H6" s="15"/>
    </row>
    <row r="7" ht="16.6" customHeight="1">
      <c r="A7" s="156"/>
      <c r="B7" s="126"/>
      <c r="C7" s="126"/>
      <c r="D7" s="159"/>
      <c r="E7" s="159"/>
      <c r="F7" s="13"/>
      <c r="G7" s="10"/>
      <c r="H7" s="15"/>
    </row>
    <row r="8" ht="16.6" customHeight="1">
      <c r="A8" s="160"/>
      <c r="B8" s="161"/>
      <c r="C8" s="161"/>
      <c r="D8" s="162"/>
      <c r="E8" s="162"/>
      <c r="F8" s="10"/>
      <c r="G8" s="10"/>
      <c r="H8" s="15"/>
    </row>
    <row r="9" ht="16.6" customHeight="1">
      <c r="A9" s="163"/>
      <c r="B9" s="10"/>
      <c r="C9" s="10"/>
      <c r="D9" s="56"/>
      <c r="E9" s="56"/>
      <c r="F9" s="10"/>
      <c r="G9" s="10"/>
      <c r="H9" s="15"/>
    </row>
    <row r="10" ht="16.6" customHeight="1">
      <c r="A10" s="163"/>
      <c r="B10" s="10"/>
      <c r="C10" s="10"/>
      <c r="D10" s="164" cm="1">
        <f t="array" ref="D10">SUM(D3:D9)</f>
        <v>14718.19</v>
      </c>
      <c r="E10" s="10"/>
      <c r="F10" s="10"/>
      <c r="G10" s="10"/>
      <c r="H10" s="15"/>
    </row>
    <row r="11" ht="16.6" customHeight="1">
      <c r="A11" s="163"/>
      <c r="B11" s="10"/>
      <c r="C11" s="10"/>
      <c r="D11" s="165"/>
      <c r="E11" s="10"/>
      <c r="F11" s="10"/>
      <c r="G11" s="10"/>
      <c r="H11" s="15"/>
    </row>
    <row r="12" ht="16.6" customHeight="1">
      <c r="A12" s="163"/>
      <c r="B12" s="10"/>
      <c r="C12" s="10"/>
      <c r="D12" s="165"/>
      <c r="E12" s="10"/>
      <c r="F12" s="10"/>
      <c r="G12" s="10"/>
      <c r="H12" s="15"/>
    </row>
    <row r="13" ht="16.6" customHeight="1">
      <c r="A13" s="163"/>
      <c r="B13" s="10"/>
      <c r="C13" s="10"/>
      <c r="D13" s="165"/>
      <c r="E13" s="10"/>
      <c r="F13" s="10"/>
      <c r="G13" s="10"/>
      <c r="H13" s="15"/>
    </row>
    <row r="14" ht="16.6" customHeight="1">
      <c r="A14" s="163"/>
      <c r="B14" s="10"/>
      <c r="C14" s="10"/>
      <c r="D14" s="165"/>
      <c r="E14" s="166"/>
      <c r="F14" s="10"/>
      <c r="G14" s="10"/>
      <c r="H14" s="15"/>
    </row>
    <row r="15" ht="16.6" customHeight="1">
      <c r="A15" s="163"/>
      <c r="B15" s="10"/>
      <c r="C15" s="10"/>
      <c r="D15" s="165"/>
      <c r="E15" s="10"/>
      <c r="F15" s="10"/>
      <c r="G15" s="10"/>
      <c r="H15" s="15"/>
    </row>
    <row r="16" ht="16.6" customHeight="1">
      <c r="A16" s="163"/>
      <c r="B16" s="10"/>
      <c r="C16" s="10"/>
      <c r="D16" s="165"/>
      <c r="E16" s="10"/>
      <c r="F16" s="10"/>
      <c r="G16" s="10"/>
      <c r="H16" s="15"/>
    </row>
    <row r="17" ht="16.6" customHeight="1">
      <c r="A17" s="163"/>
      <c r="B17" s="10"/>
      <c r="C17" s="10"/>
      <c r="D17" s="165"/>
      <c r="E17" s="10"/>
      <c r="F17" s="10"/>
      <c r="G17" s="10"/>
      <c r="H17" s="15"/>
    </row>
    <row r="18" ht="16.6" customHeight="1">
      <c r="A18" s="163"/>
      <c r="B18" s="10"/>
      <c r="C18" s="10"/>
      <c r="D18" s="165"/>
      <c r="E18" s="10"/>
      <c r="F18" s="10"/>
      <c r="G18" s="10"/>
      <c r="H18" s="15"/>
    </row>
    <row r="19" ht="16.6" customHeight="1">
      <c r="A19" s="163"/>
      <c r="B19" s="10"/>
      <c r="C19" s="10"/>
      <c r="D19" s="165"/>
      <c r="E19" s="10"/>
      <c r="F19" s="10"/>
      <c r="G19" s="10"/>
      <c r="H19" s="15"/>
    </row>
    <row r="20" ht="16.6" customHeight="1">
      <c r="A20" s="163"/>
      <c r="B20" s="10"/>
      <c r="C20" s="10"/>
      <c r="D20" s="165"/>
      <c r="E20" s="10"/>
      <c r="F20" s="10"/>
      <c r="G20" s="10"/>
      <c r="H20" s="15"/>
    </row>
    <row r="21" ht="16.6" customHeight="1">
      <c r="A21" s="163"/>
      <c r="B21" s="10"/>
      <c r="C21" s="10"/>
      <c r="D21" s="165"/>
      <c r="E21" s="10"/>
      <c r="F21" s="10"/>
      <c r="G21" s="10"/>
      <c r="H21" s="15"/>
    </row>
    <row r="22" ht="16.6" customHeight="1">
      <c r="A22" s="163"/>
      <c r="B22" s="10"/>
      <c r="C22" s="10"/>
      <c r="D22" s="167"/>
      <c r="E22" s="10"/>
      <c r="F22" s="10"/>
      <c r="G22" s="10"/>
      <c r="H22" s="15"/>
    </row>
    <row r="23" ht="16.6" customHeight="1">
      <c r="A23" s="163"/>
      <c r="B23" s="10"/>
      <c r="C23" s="10"/>
      <c r="D23" s="167"/>
      <c r="E23" s="10"/>
      <c r="F23" s="10"/>
      <c r="G23" s="10"/>
      <c r="H23" s="15"/>
    </row>
    <row r="24" ht="16.6" customHeight="1">
      <c r="A24" s="163"/>
      <c r="B24" s="10"/>
      <c r="C24" s="10"/>
      <c r="D24" s="167"/>
      <c r="E24" s="10"/>
      <c r="F24" s="10"/>
      <c r="G24" s="10"/>
      <c r="H24" s="15"/>
    </row>
    <row r="25" ht="16.6" customHeight="1">
      <c r="A25" s="163"/>
      <c r="B25" s="10"/>
      <c r="C25" s="10"/>
      <c r="D25" s="167"/>
      <c r="E25" s="10"/>
      <c r="F25" s="10"/>
      <c r="G25" s="10"/>
      <c r="H25" s="15"/>
    </row>
    <row r="26" ht="16.6" customHeight="1">
      <c r="A26" s="163"/>
      <c r="B26" s="10"/>
      <c r="C26" s="10"/>
      <c r="D26" s="167"/>
      <c r="E26" s="10"/>
      <c r="F26" s="10"/>
      <c r="G26" s="10"/>
      <c r="H26" s="15"/>
    </row>
    <row r="27" ht="16.6" customHeight="1">
      <c r="A27" s="163"/>
      <c r="B27" s="10"/>
      <c r="C27" s="10"/>
      <c r="D27" s="167"/>
      <c r="E27" s="10"/>
      <c r="F27" s="10"/>
      <c r="G27" s="10"/>
      <c r="H27" s="168"/>
    </row>
    <row r="28" ht="16.6" customHeight="1">
      <c r="A28" s="163"/>
      <c r="B28" s="10"/>
      <c r="C28" s="10"/>
      <c r="D28" s="10"/>
      <c r="E28" s="10"/>
      <c r="F28" s="10"/>
      <c r="G28" s="169"/>
      <c r="H28" s="170"/>
    </row>
    <row r="29" ht="16.6" customHeight="1">
      <c r="A29" s="171"/>
      <c r="B29" s="74"/>
      <c r="C29" s="74"/>
      <c r="D29" s="74"/>
      <c r="E29" s="74"/>
      <c r="F29" s="74"/>
      <c r="G29" s="74"/>
      <c r="H29" s="172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49"/>
  <sheetViews>
    <sheetView workbookViewId="0" showGridLines="0" defaultGridColor="1"/>
  </sheetViews>
  <sheetFormatPr defaultColWidth="10.1667" defaultRowHeight="13" customHeight="1" outlineLevelRow="0" outlineLevelCol="0"/>
  <cols>
    <col min="1" max="1" width="44.3516" style="173" customWidth="1"/>
    <col min="2" max="2" width="14.5" style="173" customWidth="1"/>
    <col min="3" max="3" width="4" style="173" customWidth="1"/>
    <col min="4" max="4" width="15.3516" style="173" customWidth="1"/>
    <col min="5" max="5" width="21.6719" style="173" customWidth="1"/>
    <col min="6" max="6" width="15.3516" style="173" customWidth="1"/>
    <col min="7" max="7" width="12.3516" style="173" customWidth="1"/>
    <col min="8" max="8" width="10.1719" style="173" customWidth="1"/>
    <col min="9" max="16384" width="10.1719" style="173" customWidth="1"/>
  </cols>
  <sheetData>
    <row r="1" ht="23.4" customHeight="1">
      <c r="A1" t="s" s="174">
        <v>253</v>
      </c>
      <c r="B1" s="175"/>
      <c r="C1" s="175"/>
      <c r="D1" s="176"/>
      <c r="E1" s="176"/>
      <c r="F1" s="177"/>
      <c r="G1" s="178"/>
      <c r="H1" s="7"/>
    </row>
    <row r="2" ht="16.6" customHeight="1">
      <c r="A2" t="s" s="179">
        <v>254</v>
      </c>
      <c r="B2" s="180">
        <v>45747</v>
      </c>
      <c r="C2" s="181"/>
      <c r="D2" s="181"/>
      <c r="E2" s="182"/>
      <c r="F2" s="183"/>
      <c r="G2" s="184"/>
      <c r="H2" s="15"/>
    </row>
    <row r="3" ht="13.65" customHeight="1">
      <c r="A3" s="185"/>
      <c r="B3" s="186"/>
      <c r="C3" s="187"/>
      <c r="D3" s="188"/>
      <c r="E3" s="188"/>
      <c r="F3" s="188"/>
      <c r="G3" s="189"/>
      <c r="H3" s="15"/>
    </row>
    <row r="4" ht="16.6" customHeight="1">
      <c r="A4" s="190"/>
      <c r="B4" t="s" s="28">
        <v>255</v>
      </c>
      <c r="C4" s="191"/>
      <c r="D4" s="191"/>
      <c r="E4" s="95"/>
      <c r="F4" t="s" s="28">
        <v>256</v>
      </c>
      <c r="G4" s="14"/>
      <c r="H4" s="15"/>
    </row>
    <row r="5" ht="16.6" customHeight="1">
      <c r="A5" t="s" s="32">
        <v>12</v>
      </c>
      <c r="B5" s="192" cm="1">
        <f t="array" ref="B5">'P&amp;L 24-25'!R4</f>
        <v>13650</v>
      </c>
      <c r="C5" s="193"/>
      <c r="D5" s="182"/>
      <c r="E5" t="s" s="194">
        <v>46</v>
      </c>
      <c r="F5" s="195" cm="1">
        <f t="array" ref="F5">'P&amp;L 24-25'!R11</f>
        <v>7460.9</v>
      </c>
      <c r="G5" s="196"/>
      <c r="H5" s="15"/>
    </row>
    <row r="6" ht="16.6" customHeight="1">
      <c r="A6" t="s" s="32">
        <v>13</v>
      </c>
      <c r="B6" s="192" cm="1">
        <f t="array" ref="B6">'P&amp;L 24-25'!R5</f>
        <v>0</v>
      </c>
      <c r="C6" s="193"/>
      <c r="D6" s="10"/>
      <c r="E6" t="s" s="194">
        <v>47</v>
      </c>
      <c r="F6" s="195" cm="1">
        <f t="array" ref="F6">'P&amp;L 24-25'!R12</f>
        <v>586.8200000000001</v>
      </c>
      <c r="G6" s="196"/>
      <c r="H6" s="15"/>
    </row>
    <row r="7" ht="16.6" customHeight="1">
      <c r="A7" t="s" s="32">
        <v>14</v>
      </c>
      <c r="B7" s="192" cm="1">
        <f t="array" ref="B7">'P&amp;L 24-25'!R6</f>
        <v>155.9</v>
      </c>
      <c r="C7" s="193"/>
      <c r="D7" s="10"/>
      <c r="E7" t="s" s="194">
        <v>48</v>
      </c>
      <c r="F7" s="195" cm="1">
        <f t="array" ref="F7">'P&amp;L 24-25'!R13</f>
        <v>62.1</v>
      </c>
      <c r="G7" s="196"/>
      <c r="H7" s="15"/>
    </row>
    <row r="8" ht="16.6" customHeight="1">
      <c r="A8" t="s" s="32">
        <v>15</v>
      </c>
      <c r="B8" s="192" cm="1">
        <f t="array" ref="B8">'P&amp;L 24-25'!R7</f>
        <v>912.29</v>
      </c>
      <c r="C8" s="193"/>
      <c r="D8" s="10"/>
      <c r="E8" t="s" s="194">
        <v>49</v>
      </c>
      <c r="F8" s="195" cm="1">
        <f t="array" ref="F8">'P&amp;L 24-25'!R14</f>
        <v>0</v>
      </c>
      <c r="G8" s="196"/>
      <c r="H8" s="15"/>
    </row>
    <row r="9" ht="16.6" customHeight="1">
      <c r="A9" t="s" s="197">
        <v>45</v>
      </c>
      <c r="B9" s="198" cm="1">
        <f t="array" ref="B9">SUM(B5:B8)</f>
        <v>14718.19</v>
      </c>
      <c r="C9" s="193"/>
      <c r="D9" s="182"/>
      <c r="E9" t="s" s="194">
        <v>50</v>
      </c>
      <c r="F9" s="195" cm="1">
        <f t="array" ref="F9">'P&amp;L 24-25'!R15</f>
        <v>0</v>
      </c>
      <c r="G9" s="196"/>
      <c r="H9" s="15"/>
    </row>
    <row r="10" ht="16.6" customHeight="1">
      <c r="A10" s="190"/>
      <c r="B10" s="199"/>
      <c r="C10" s="182"/>
      <c r="D10" s="182"/>
      <c r="E10" t="s" s="194">
        <v>51</v>
      </c>
      <c r="F10" s="195" cm="1">
        <f t="array" ref="F10">'P&amp;L 24-25'!R16</f>
        <v>462.91</v>
      </c>
      <c r="G10" s="196"/>
      <c r="H10" s="15"/>
    </row>
    <row r="11" ht="16.6" customHeight="1">
      <c r="A11" s="190"/>
      <c r="B11" s="23"/>
      <c r="C11" s="182"/>
      <c r="D11" s="182"/>
      <c r="E11" t="s" s="194">
        <v>52</v>
      </c>
      <c r="F11" s="195" cm="1">
        <f t="array" ref="F11">'P&amp;L 24-25'!R17</f>
        <v>261.98</v>
      </c>
      <c r="G11" s="196"/>
      <c r="H11" s="15"/>
    </row>
    <row r="12" ht="16.6" customHeight="1">
      <c r="A12" s="190"/>
      <c r="B12" s="23"/>
      <c r="C12" s="182"/>
      <c r="D12" s="182"/>
      <c r="E12" t="s" s="194">
        <v>54</v>
      </c>
      <c r="F12" s="195" cm="1">
        <f t="array" ref="F12">'P&amp;L 24-25'!R19</f>
        <v>71.2</v>
      </c>
      <c r="G12" s="196"/>
      <c r="H12" s="15"/>
    </row>
    <row r="13" ht="16.6" customHeight="1">
      <c r="A13" s="190"/>
      <c r="B13" s="23"/>
      <c r="C13" s="182"/>
      <c r="D13" s="182"/>
      <c r="E13" t="s" s="194">
        <v>55</v>
      </c>
      <c r="F13" s="195" cm="1">
        <f t="array" ref="F13">'P&amp;L 24-25'!R20</f>
        <v>340</v>
      </c>
      <c r="G13" s="196"/>
      <c r="H13" s="15"/>
    </row>
    <row r="14" ht="16.6" customHeight="1">
      <c r="A14" s="190"/>
      <c r="B14" s="23"/>
      <c r="C14" s="182"/>
      <c r="D14" s="182"/>
      <c r="E14" t="s" s="194">
        <v>56</v>
      </c>
      <c r="F14" s="195" cm="1">
        <f t="array" ref="F14">'P&amp;L 24-25'!R21</f>
        <v>276</v>
      </c>
      <c r="G14" s="196"/>
      <c r="H14" s="15"/>
    </row>
    <row r="15" ht="16.6" customHeight="1">
      <c r="A15" s="190"/>
      <c r="B15" s="23"/>
      <c r="C15" s="182"/>
      <c r="D15" s="182"/>
      <c r="E15" t="s" s="194">
        <v>57</v>
      </c>
      <c r="F15" s="195" cm="1">
        <f t="array" ref="F15">'P&amp;L 24-25'!R22</f>
        <v>0</v>
      </c>
      <c r="G15" s="196"/>
      <c r="H15" s="15"/>
    </row>
    <row r="16" ht="16.6" customHeight="1">
      <c r="A16" s="190"/>
      <c r="B16" s="23"/>
      <c r="C16" s="182"/>
      <c r="D16" s="182"/>
      <c r="E16" t="s" s="194">
        <v>58</v>
      </c>
      <c r="F16" s="195" cm="1">
        <f t="array" ref="F16">'P&amp;L 24-25'!R23</f>
        <v>774</v>
      </c>
      <c r="G16" s="196"/>
      <c r="H16" s="15"/>
    </row>
    <row r="17" ht="16.6" customHeight="1">
      <c r="A17" s="190"/>
      <c r="B17" s="23"/>
      <c r="C17" s="182"/>
      <c r="D17" s="182"/>
      <c r="E17" t="s" s="194">
        <v>59</v>
      </c>
      <c r="F17" s="195" cm="1">
        <f t="array" ref="F17">'P&amp;L 24-25'!R24</f>
        <v>1007.06</v>
      </c>
      <c r="G17" s="196"/>
      <c r="H17" s="15"/>
    </row>
    <row r="18" ht="16.6" customHeight="1">
      <c r="A18" s="190"/>
      <c r="B18" s="23"/>
      <c r="C18" s="182"/>
      <c r="D18" s="182"/>
      <c r="E18" t="s" s="194">
        <v>60</v>
      </c>
      <c r="F18" s="195" cm="1">
        <f t="array" ref="F18">'P&amp;L 24-25'!R25</f>
        <v>1213</v>
      </c>
      <c r="G18" s="196"/>
      <c r="H18" s="15"/>
    </row>
    <row r="19" ht="16.6" customHeight="1">
      <c r="A19" s="190"/>
      <c r="B19" s="23"/>
      <c r="C19" s="182"/>
      <c r="D19" s="182"/>
      <c r="E19" t="s" s="194">
        <v>61</v>
      </c>
      <c r="F19" s="195" cm="1">
        <f t="array" ref="F19">'P&amp;L 24-25'!R26</f>
        <v>0</v>
      </c>
      <c r="G19" s="196"/>
      <c r="H19" s="15"/>
    </row>
    <row r="20" ht="16.6" customHeight="1">
      <c r="A20" s="190"/>
      <c r="B20" s="23"/>
      <c r="C20" s="182"/>
      <c r="D20" s="182"/>
      <c r="E20" t="s" s="194">
        <v>62</v>
      </c>
      <c r="F20" s="195" cm="1">
        <f t="array" ref="F20">'P&amp;L 24-25'!R27</f>
        <v>250</v>
      </c>
      <c r="G20" s="196"/>
      <c r="H20" s="15"/>
    </row>
    <row r="21" ht="16.6" customHeight="1">
      <c r="A21" s="190"/>
      <c r="B21" s="23"/>
      <c r="C21" s="182"/>
      <c r="D21" s="182"/>
      <c r="E21" t="s" s="194">
        <v>64</v>
      </c>
      <c r="F21" s="195" cm="1">
        <f t="array" ref="F21">'P&amp;L 24-25'!R29</f>
        <v>0</v>
      </c>
      <c r="G21" s="196"/>
      <c r="H21" s="15"/>
    </row>
    <row r="22" ht="16.6" customHeight="1">
      <c r="A22" s="190"/>
      <c r="B22" s="23"/>
      <c r="C22" s="182"/>
      <c r="D22" s="10"/>
      <c r="E22" t="s" s="11">
        <v>45</v>
      </c>
      <c r="F22" s="200" cm="1">
        <f t="array" ref="F22">SUM(F5:F21)</f>
        <v>12765.97</v>
      </c>
      <c r="G22" s="196"/>
      <c r="H22" s="15"/>
    </row>
    <row r="23" ht="16.6" customHeight="1">
      <c r="A23" s="68"/>
      <c r="B23" s="9"/>
      <c r="C23" s="182"/>
      <c r="D23" s="10"/>
      <c r="E23" s="201"/>
      <c r="F23" s="202"/>
      <c r="G23" s="14"/>
      <c r="H23" s="15"/>
    </row>
    <row r="24" ht="16.6" customHeight="1">
      <c r="A24" s="68"/>
      <c r="B24" s="9"/>
      <c r="C24" s="182"/>
      <c r="D24" s="10"/>
      <c r="E24" s="201"/>
      <c r="F24" s="203"/>
      <c r="G24" s="14"/>
      <c r="H24" s="15"/>
    </row>
    <row r="25" ht="14.6" customHeight="1">
      <c r="A25" s="68"/>
      <c r="B25" s="9"/>
      <c r="C25" s="204"/>
      <c r="D25" s="10"/>
      <c r="E25" s="201"/>
      <c r="F25" s="205"/>
      <c r="G25" s="14"/>
      <c r="H25" s="15"/>
    </row>
    <row r="26" ht="16.6" customHeight="1">
      <c r="A26" t="s" s="91">
        <v>257</v>
      </c>
      <c r="B26" s="206">
        <v>45383</v>
      </c>
      <c r="C26" s="204"/>
      <c r="D26" s="182"/>
      <c r="E26" t="s" s="207">
        <v>258</v>
      </c>
      <c r="F26" s="208" cm="1">
        <f t="array" ref="F26">B2</f>
        <v>45747</v>
      </c>
      <c r="G26" s="14"/>
      <c r="H26" s="15"/>
    </row>
    <row r="27" ht="16.6" customHeight="1">
      <c r="A27" t="s" s="32">
        <v>259</v>
      </c>
      <c r="B27" s="195">
        <v>7155.88</v>
      </c>
      <c r="C27" s="193"/>
      <c r="D27" s="182"/>
      <c r="E27" t="s" s="194">
        <v>259</v>
      </c>
      <c r="F27" s="71">
        <v>9108.09</v>
      </c>
      <c r="G27" s="196"/>
      <c r="H27" s="15"/>
    </row>
    <row r="28" ht="16.6" customHeight="1">
      <c r="A28" t="s" s="197">
        <v>260</v>
      </c>
      <c r="B28" s="200" cm="1">
        <f t="array" ref="B28">B9</f>
        <v>14718.19</v>
      </c>
      <c r="C28" s="193"/>
      <c r="D28" s="10"/>
      <c r="E28" t="s" s="70">
        <v>261</v>
      </c>
      <c r="F28" s="209" cm="1">
        <f t="array" ref="F28">F22</f>
        <v>12765.97</v>
      </c>
      <c r="G28" s="196"/>
      <c r="H28" s="15"/>
    </row>
    <row r="29" ht="16.6" customHeight="1">
      <c r="A29" t="s" s="197">
        <v>16</v>
      </c>
      <c r="B29" s="200" cm="1">
        <f t="array" ref="B29">B27+B28</f>
        <v>21874.07</v>
      </c>
      <c r="C29" s="210"/>
      <c r="D29" s="166"/>
      <c r="E29" t="s" s="70">
        <v>16</v>
      </c>
      <c r="F29" s="209" cm="1">
        <f t="array" ref="F29">F27+F28</f>
        <v>21874.06</v>
      </c>
      <c r="G29" s="196"/>
      <c r="H29" s="15"/>
    </row>
    <row r="30" ht="16.6" customHeight="1">
      <c r="A30" s="21"/>
      <c r="B30" s="211"/>
      <c r="C30" s="212"/>
      <c r="D30" s="166"/>
      <c r="E30" t="s" s="213">
        <v>262</v>
      </c>
      <c r="F30" s="214" cm="1">
        <f t="array" ref="F30">B29-F29</f>
        <v>0.01</v>
      </c>
      <c r="G30" s="14"/>
      <c r="H30" s="15"/>
    </row>
    <row r="31" ht="14.6" customHeight="1">
      <c r="A31" s="190"/>
      <c r="B31" s="215"/>
      <c r="C31" s="204"/>
      <c r="D31" s="166"/>
      <c r="E31" s="166"/>
      <c r="F31" s="216"/>
      <c r="G31" s="14"/>
      <c r="H31" s="15"/>
    </row>
    <row r="32" ht="14.6" customHeight="1">
      <c r="A32" s="190"/>
      <c r="B32" s="215"/>
      <c r="C32" s="204"/>
      <c r="D32" s="166"/>
      <c r="E32" s="166"/>
      <c r="F32" s="216"/>
      <c r="G32" s="14"/>
      <c r="H32" s="15"/>
    </row>
    <row r="33" ht="14.6" customHeight="1">
      <c r="A33" s="68"/>
      <c r="B33" s="215"/>
      <c r="C33" s="204"/>
      <c r="D33" s="166"/>
      <c r="E33" s="166"/>
      <c r="F33" s="166"/>
      <c r="G33" s="14"/>
      <c r="H33" s="15"/>
    </row>
    <row r="34" ht="14.6" customHeight="1">
      <c r="A34" s="68"/>
      <c r="B34" s="215"/>
      <c r="C34" s="204"/>
      <c r="D34" s="166"/>
      <c r="E34" s="166"/>
      <c r="F34" s="216"/>
      <c r="G34" s="14"/>
      <c r="H34" s="15"/>
    </row>
    <row r="35" ht="14.6" customHeight="1">
      <c r="A35" s="68"/>
      <c r="B35" s="10"/>
      <c r="C35" s="204"/>
      <c r="D35" s="166"/>
      <c r="E35" s="166"/>
      <c r="F35" s="10"/>
      <c r="G35" s="14"/>
      <c r="H35" s="15"/>
    </row>
    <row r="36" ht="14.6" customHeight="1">
      <c r="A36" s="68"/>
      <c r="B36" s="10"/>
      <c r="C36" s="204"/>
      <c r="D36" s="166"/>
      <c r="E36" s="166"/>
      <c r="F36" s="216"/>
      <c r="G36" s="14"/>
      <c r="H36" s="15"/>
    </row>
    <row r="37" ht="14.6" customHeight="1">
      <c r="A37" s="68"/>
      <c r="B37" s="10"/>
      <c r="C37" s="204"/>
      <c r="D37" s="166"/>
      <c r="E37" s="166"/>
      <c r="F37" s="166"/>
      <c r="G37" s="14"/>
      <c r="H37" s="15"/>
    </row>
    <row r="38" ht="14.6" customHeight="1">
      <c r="A38" s="68"/>
      <c r="B38" s="10"/>
      <c r="C38" s="204"/>
      <c r="D38" s="166"/>
      <c r="E38" s="166"/>
      <c r="F38" s="10"/>
      <c r="G38" s="14"/>
      <c r="H38" s="15"/>
    </row>
    <row r="39" ht="14.6" customHeight="1">
      <c r="A39" s="68"/>
      <c r="B39" s="10"/>
      <c r="C39" s="204"/>
      <c r="D39" s="166"/>
      <c r="E39" s="166"/>
      <c r="F39" s="10"/>
      <c r="G39" s="14"/>
      <c r="H39" t="s" s="217">
        <v>263</v>
      </c>
    </row>
    <row r="40" ht="14.6" customHeight="1">
      <c r="A40" s="68"/>
      <c r="B40" s="10"/>
      <c r="C40" s="204"/>
      <c r="D40" s="166"/>
      <c r="E40" s="166"/>
      <c r="F40" s="10"/>
      <c r="G40" s="14"/>
      <c r="H40" s="15"/>
    </row>
    <row r="41" ht="14.6" customHeight="1">
      <c r="A41" s="68"/>
      <c r="B41" s="10"/>
      <c r="C41" s="204"/>
      <c r="D41" s="166"/>
      <c r="E41" s="166"/>
      <c r="F41" s="10"/>
      <c r="G41" s="14"/>
      <c r="H41" s="15"/>
    </row>
    <row r="42" ht="14.6" customHeight="1">
      <c r="A42" s="68"/>
      <c r="B42" s="10"/>
      <c r="C42" s="204"/>
      <c r="D42" s="166"/>
      <c r="E42" s="10"/>
      <c r="F42" s="10"/>
      <c r="G42" s="14"/>
      <c r="H42" s="15"/>
    </row>
    <row r="43" ht="14.6" customHeight="1">
      <c r="A43" s="68"/>
      <c r="B43" s="10"/>
      <c r="C43" s="204"/>
      <c r="D43" s="166"/>
      <c r="E43" s="218"/>
      <c r="F43" s="219"/>
      <c r="G43" s="14"/>
      <c r="H43" s="15"/>
    </row>
    <row r="44" ht="14.6" customHeight="1">
      <c r="A44" s="68"/>
      <c r="B44" s="10"/>
      <c r="C44" s="204"/>
      <c r="D44" s="166"/>
      <c r="E44" s="10"/>
      <c r="F44" s="10"/>
      <c r="G44" s="14"/>
      <c r="H44" s="15"/>
    </row>
    <row r="45" ht="14.6" customHeight="1">
      <c r="A45" s="68"/>
      <c r="B45" s="10"/>
      <c r="C45" s="204"/>
      <c r="D45" s="166"/>
      <c r="E45" s="218"/>
      <c r="F45" s="219"/>
      <c r="G45" s="14"/>
      <c r="H45" s="15"/>
    </row>
    <row r="46" ht="14.6" customHeight="1">
      <c r="A46" s="68"/>
      <c r="B46" s="10"/>
      <c r="C46" s="204"/>
      <c r="D46" s="166"/>
      <c r="E46" s="10"/>
      <c r="F46" s="10"/>
      <c r="G46" s="14"/>
      <c r="H46" s="15"/>
    </row>
    <row r="47" ht="14.6" customHeight="1">
      <c r="A47" s="68"/>
      <c r="B47" s="10"/>
      <c r="C47" s="204"/>
      <c r="D47" s="166"/>
      <c r="E47" s="218"/>
      <c r="F47" s="219"/>
      <c r="G47" s="14"/>
      <c r="H47" s="15"/>
    </row>
    <row r="48" ht="14.6" customHeight="1">
      <c r="A48" s="68"/>
      <c r="B48" s="10"/>
      <c r="C48" s="204"/>
      <c r="D48" s="166"/>
      <c r="E48" s="10"/>
      <c r="F48" s="10"/>
      <c r="G48" s="14"/>
      <c r="H48" s="15"/>
    </row>
    <row r="49" ht="14.6" customHeight="1">
      <c r="A49" s="73"/>
      <c r="B49" s="74"/>
      <c r="C49" s="220"/>
      <c r="D49" s="221"/>
      <c r="E49" s="222"/>
      <c r="F49" s="223"/>
      <c r="G49" s="224"/>
      <c r="H49" s="77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31"/>
  <sheetViews>
    <sheetView workbookViewId="0" showGridLines="0" defaultGridColor="1"/>
  </sheetViews>
  <sheetFormatPr defaultColWidth="10.8333" defaultRowHeight="15" customHeight="1" outlineLevelRow="0" outlineLevelCol="0"/>
  <cols>
    <col min="1" max="2" width="10.8516" style="225" customWidth="1"/>
    <col min="3" max="3" width="25.6719" style="225" customWidth="1"/>
    <col min="4" max="4" width="10.8516" style="225" customWidth="1"/>
    <col min="5" max="5" width="22.3359" style="225" customWidth="1"/>
    <col min="6" max="16384" width="10.8516" style="225" customWidth="1"/>
  </cols>
  <sheetData>
    <row r="1" ht="20.45" customHeight="1">
      <c r="A1" t="s" s="226">
        <v>264</v>
      </c>
      <c r="B1" s="4"/>
      <c r="C1" s="4"/>
      <c r="D1" s="4"/>
      <c r="E1" s="227"/>
    </row>
    <row r="2" ht="20.45" customHeight="1">
      <c r="A2" t="s" s="228">
        <v>265</v>
      </c>
      <c r="B2" s="10"/>
      <c r="C2" s="10"/>
      <c r="D2" s="10"/>
      <c r="E2" s="229"/>
    </row>
    <row r="3" ht="20.45" customHeight="1">
      <c r="A3" s="230"/>
      <c r="B3" s="10"/>
      <c r="C3" s="10"/>
      <c r="D3" s="10"/>
      <c r="E3" s="229"/>
    </row>
    <row r="4" ht="16.6" customHeight="1">
      <c r="A4" t="s" s="231">
        <v>266</v>
      </c>
      <c r="B4" s="10"/>
      <c r="C4" s="10"/>
      <c r="D4" s="10"/>
      <c r="E4" s="229"/>
    </row>
    <row r="5" ht="13.65" customHeight="1">
      <c r="A5" s="68"/>
      <c r="B5" s="10"/>
      <c r="C5" s="10"/>
      <c r="D5" s="69"/>
      <c r="E5" s="229"/>
    </row>
    <row r="6" ht="16.6" customHeight="1">
      <c r="A6" s="68"/>
      <c r="B6" s="10"/>
      <c r="C6" t="s" s="232">
        <v>267</v>
      </c>
      <c r="D6" s="233" cm="1">
        <f t="array" ref="D6">'P&amp;L 24-25'!B2</f>
        <v>45747</v>
      </c>
      <c r="E6" s="234"/>
    </row>
    <row r="7" ht="16.6" customHeight="1">
      <c r="A7" s="68"/>
      <c r="B7" s="10"/>
      <c r="C7" t="s" s="232">
        <v>28</v>
      </c>
      <c r="D7" s="158" cm="1">
        <f t="array" ref="D7">'P&amp;L 24-25'!D2</f>
        <v>12</v>
      </c>
      <c r="E7" s="234"/>
    </row>
    <row r="8" ht="16.6" customHeight="1">
      <c r="A8" s="68"/>
      <c r="B8" s="10"/>
      <c r="C8" s="10"/>
      <c r="D8" s="162"/>
      <c r="E8" s="229"/>
    </row>
    <row r="9" ht="16.6" customHeight="1">
      <c r="A9" s="68"/>
      <c r="B9" s="10"/>
      <c r="C9" s="10"/>
      <c r="D9" t="s" s="235">
        <v>268</v>
      </c>
      <c r="E9" s="229"/>
    </row>
    <row r="10" ht="16.6" customHeight="1">
      <c r="A10" s="68"/>
      <c r="B10" s="10"/>
      <c r="C10" t="s" s="194">
        <v>269</v>
      </c>
      <c r="D10" s="71" cm="1">
        <f t="array" ref="D10">'Bal Sheet'!F27</f>
        <v>9108.09</v>
      </c>
      <c r="E10" s="236"/>
    </row>
    <row r="11" ht="16.6" customHeight="1">
      <c r="A11" s="68"/>
      <c r="B11" s="10"/>
      <c r="C11" t="s" s="194">
        <v>270</v>
      </c>
      <c r="D11" s="72">
        <v>0</v>
      </c>
      <c r="E11" s="236"/>
    </row>
    <row r="12" ht="16.6" customHeight="1">
      <c r="A12" s="68"/>
      <c r="B12" s="10"/>
      <c r="C12" t="s" s="194">
        <v>271</v>
      </c>
      <c r="D12" s="72">
        <v>0</v>
      </c>
      <c r="E12" s="236"/>
    </row>
    <row r="13" ht="16.6" customHeight="1">
      <c r="A13" s="68"/>
      <c r="B13" s="10"/>
      <c r="C13" s="237"/>
      <c r="D13" s="238"/>
      <c r="E13" s="26"/>
    </row>
    <row r="14" ht="16.6" customHeight="1">
      <c r="A14" s="68"/>
      <c r="B14" s="10"/>
      <c r="C14" t="s" s="194">
        <v>272</v>
      </c>
      <c r="D14" s="71" cm="1">
        <f t="array" ref="D14">D10-D11+D12</f>
        <v>9108.09</v>
      </c>
      <c r="E14" s="236"/>
    </row>
    <row r="15" ht="16.6" customHeight="1">
      <c r="A15" s="68"/>
      <c r="B15" s="10"/>
      <c r="C15" s="10"/>
      <c r="D15" s="239"/>
      <c r="E15" s="26"/>
    </row>
    <row r="16" ht="16.6" customHeight="1">
      <c r="A16" s="68"/>
      <c r="B16" s="10"/>
      <c r="C16" s="10"/>
      <c r="D16" s="240"/>
      <c r="E16" s="26"/>
    </row>
    <row r="17" ht="20.45" customHeight="1">
      <c r="A17" t="s" s="228">
        <v>273</v>
      </c>
      <c r="B17" s="10"/>
      <c r="C17" s="10"/>
      <c r="D17" s="10"/>
      <c r="E17" s="26"/>
    </row>
    <row r="18" ht="13.65" customHeight="1">
      <c r="A18" s="68"/>
      <c r="B18" s="10"/>
      <c r="C18" s="10"/>
      <c r="D18" s="69"/>
      <c r="E18" s="229"/>
    </row>
    <row r="19" ht="16.6" customHeight="1">
      <c r="A19" s="68"/>
      <c r="B19" s="10"/>
      <c r="C19" t="s" s="194">
        <v>274</v>
      </c>
      <c r="D19" s="71" cm="1">
        <f t="array" ref="D19">'Bal Sheet'!B27</f>
        <v>7155.88</v>
      </c>
      <c r="E19" s="234"/>
    </row>
    <row r="20" ht="16.6" customHeight="1">
      <c r="A20" s="68"/>
      <c r="B20" s="10"/>
      <c r="C20" t="s" s="194">
        <v>275</v>
      </c>
      <c r="D20" s="71" cm="1">
        <f t="array" ref="D20">'Bal Sheet'!B28</f>
        <v>14718.19</v>
      </c>
      <c r="E20" s="234"/>
    </row>
    <row r="21" ht="16.6" customHeight="1">
      <c r="A21" s="68"/>
      <c r="B21" s="10"/>
      <c r="C21" t="s" s="194">
        <v>276</v>
      </c>
      <c r="D21" s="71" cm="1">
        <f t="array" ref="D21">'Bal Sheet'!F28</f>
        <v>12765.97</v>
      </c>
      <c r="E21" s="234"/>
    </row>
    <row r="22" ht="16.6" customHeight="1">
      <c r="A22" s="68"/>
      <c r="B22" s="10"/>
      <c r="C22" t="s" s="232">
        <v>272</v>
      </c>
      <c r="D22" s="200" cm="1">
        <f t="array" ref="D22">D19+D20-D21</f>
        <v>9108.1</v>
      </c>
      <c r="E22" s="234"/>
    </row>
    <row r="23" ht="13.65" customHeight="1">
      <c r="A23" s="68"/>
      <c r="B23" s="10"/>
      <c r="C23" s="10"/>
      <c r="D23" s="161"/>
      <c r="E23" s="229"/>
    </row>
    <row r="24" ht="13.65" customHeight="1">
      <c r="A24" s="68"/>
      <c r="B24" s="10"/>
      <c r="C24" s="10"/>
      <c r="D24" s="10"/>
      <c r="E24" s="229"/>
    </row>
    <row r="25" ht="13.65" customHeight="1">
      <c r="A25" s="68"/>
      <c r="B25" s="10"/>
      <c r="C25" s="10"/>
      <c r="D25" s="10"/>
      <c r="E25" s="229"/>
    </row>
    <row r="26" ht="16.6" customHeight="1">
      <c r="A26" s="68"/>
      <c r="B26" s="10"/>
      <c r="C26" t="s" s="241">
        <v>277</v>
      </c>
      <c r="D26" s="10"/>
      <c r="E26" s="229"/>
    </row>
    <row r="27" ht="16.6" customHeight="1">
      <c r="A27" s="68"/>
      <c r="B27" s="10"/>
      <c r="C27" s="242"/>
      <c r="D27" s="10"/>
      <c r="E27" s="229"/>
    </row>
    <row r="28" ht="16.6" customHeight="1">
      <c r="A28" s="68"/>
      <c r="B28" s="10"/>
      <c r="C28" s="242"/>
      <c r="D28" s="10"/>
      <c r="E28" s="229"/>
    </row>
    <row r="29" ht="16.6" customHeight="1">
      <c r="A29" s="68"/>
      <c r="B29" s="10"/>
      <c r="C29" s="242"/>
      <c r="D29" s="10"/>
      <c r="E29" s="229"/>
    </row>
    <row r="30" ht="16.6" customHeight="1">
      <c r="A30" s="68"/>
      <c r="B30" s="10"/>
      <c r="C30" s="242"/>
      <c r="D30" s="10"/>
      <c r="E30" s="229"/>
    </row>
    <row r="31" ht="16.6" customHeight="1">
      <c r="A31" s="73"/>
      <c r="B31" s="74"/>
      <c r="C31" t="s" s="243">
        <v>278</v>
      </c>
      <c r="D31" s="74"/>
      <c r="E31" s="244"/>
    </row>
  </sheetData>
  <pageMargins left="0.75" right="0.75" top="1" bottom="1" header="0.5" footer="0.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